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 name="Assets &amp; Liabilities" sheetId="2" r:id="rId2"/>
  </sheets>
  <definedNames>
    <definedName name="_xlnm.Print_Area" localSheetId="1">'Assets &amp; Liabilities'!$A$1:$D$55</definedName>
    <definedName name="_xlnm.Print_Area" localSheetId="0">'Part-I &amp; II'!$A$45:$H$103</definedName>
  </definedNames>
  <calcPr fullCalcOnLoad="1"/>
</workbook>
</file>

<file path=xl/sharedStrings.xml><?xml version="1.0" encoding="utf-8"?>
<sst xmlns="http://schemas.openxmlformats.org/spreadsheetml/2006/main" count="202" uniqueCount="146">
  <si>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</si>
  <si>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</si>
  <si>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</si>
  <si>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</si>
  <si>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</si>
  <si>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</si>
  <si>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</si>
  <si>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</si>
  <si>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</si>
  <si>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</si>
  <si>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</si>
  <si>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</si>
  <si>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</si>
  <si>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</si>
  <si>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</si>
  <si>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</si>
  <si>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</si>
  <si>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</si>
  <si>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Public Shareholding</t>
  </si>
  <si>
    <t>a) Pledged / Encumbered</t>
  </si>
  <si>
    <t xml:space="preserve">b) Non Encumbered </t>
  </si>
  <si>
    <t>A</t>
  </si>
  <si>
    <t>PARTICULARS OF SHARE HOLDING</t>
  </si>
  <si>
    <t>B</t>
  </si>
  <si>
    <t>NOTES :-</t>
  </si>
  <si>
    <t>Expenses</t>
  </si>
  <si>
    <r>
      <t>Income from operations</t>
    </r>
  </si>
  <si>
    <t>Net Profit / (Loss) from ordinary activities after tax                                           (9 +/- 10)</t>
  </si>
  <si>
    <t>Particulars</t>
  </si>
  <si>
    <t>(f)   Other expenses                                                                       (Any item exceeding 10% of the total expenses relating to continuing operations to be shown separately)</t>
  </si>
  <si>
    <t>(a)   Net sales / Income from operations                                               ( Net of excise duty )</t>
  </si>
  <si>
    <t>NIL</t>
  </si>
  <si>
    <t>SEGMENT WISE REPORTING AS APPLICABLE HAS BEEN SHOWN BELOW:-</t>
  </si>
  <si>
    <t>Segment Revenue</t>
  </si>
  <si>
    <t xml:space="preserve">- Pesticides Manufacturing </t>
  </si>
  <si>
    <t>- Real Estate</t>
  </si>
  <si>
    <t xml:space="preserve">--     </t>
  </si>
  <si>
    <t xml:space="preserve">- Real Estate </t>
  </si>
  <si>
    <t>Capital Employed</t>
  </si>
  <si>
    <t>For and on behalf of the Board</t>
  </si>
  <si>
    <t>Year Ended</t>
  </si>
  <si>
    <t xml:space="preserve">Net Profit / (Loss) after taxes, minority interest and share of profit / (loss) of associates (13 +/- 14 +/- 15) </t>
  </si>
  <si>
    <t>(c)  Changes in inventories of finished goods,                                      work-in-progress and stock-in-trade</t>
  </si>
  <si>
    <t>INVESTOR COMPLAINTS</t>
  </si>
  <si>
    <t>Pending at the beginning of the quarter</t>
  </si>
  <si>
    <t>Received during the quarter</t>
  </si>
  <si>
    <t>Disposed of during the quarter</t>
  </si>
  <si>
    <t>Remaining unresolved at the end of the quarter</t>
  </si>
  <si>
    <t>Total</t>
  </si>
  <si>
    <t xml:space="preserve"> Place : Hyderabad</t>
  </si>
  <si>
    <t>(Y.Nayudamma)</t>
  </si>
  <si>
    <t>Managing Director</t>
  </si>
  <si>
    <t>Segment Results (Profit after Tax and Interest)</t>
  </si>
  <si>
    <t>31-03-2013 Audited</t>
  </si>
  <si>
    <t>30-06-2013 Unaudited</t>
  </si>
  <si>
    <t>Extraordinary items (net of tax expense Rs.   Lakhs)</t>
  </si>
  <si>
    <t>Segment Results (Profit before Tax)</t>
  </si>
  <si>
    <t>19.i</t>
  </si>
  <si>
    <t>Earnings per share (before extraordinary items)                                   (of Rs.10/- each) (not annualised) Basic &amp; Diluted Rs.</t>
  </si>
  <si>
    <t>19.ii</t>
  </si>
  <si>
    <t>Earnings per share (after extraordinary items)                            (of Rs.10/- each) (not annualised) Basic &amp; Diluted Rs.</t>
  </si>
  <si>
    <t xml:space="preserve">                                                                                                                                             (Rs. in Lakhs)</t>
  </si>
  <si>
    <t>The previous periods figures are regrouped / rearranged wherever necessary.</t>
  </si>
  <si>
    <t>--</t>
  </si>
  <si>
    <t>Nil</t>
  </si>
  <si>
    <t>Segment Results (Profit before Tax and Interest)</t>
  </si>
  <si>
    <t>Paid-up equity share capital                                                                                 (Face Value of Rs.10/- each)</t>
  </si>
  <si>
    <t xml:space="preserve">   -  Number of shares</t>
  </si>
  <si>
    <t xml:space="preserve">   -  Percentage of shareholding</t>
  </si>
  <si>
    <t xml:space="preserve">   -  Number of Shares</t>
  </si>
  <si>
    <t xml:space="preserve">   -  Percentage of shares (as a % of the total</t>
  </si>
  <si>
    <t xml:space="preserve">       shareholding of Promotors and Promotor group)</t>
  </si>
  <si>
    <t xml:space="preserve">   -  No of Shares</t>
  </si>
  <si>
    <t xml:space="preserve">   -  Percentage of shares (as a % of the total </t>
  </si>
  <si>
    <t xml:space="preserve">       shareholding of the Promoter and Promoter Group)</t>
  </si>
  <si>
    <t xml:space="preserve">   -  Percentage of shares (as a % of the total Share</t>
  </si>
  <si>
    <t xml:space="preserve">       Capital of the Company)</t>
  </si>
  <si>
    <t>Promotors and Promotor Group Shareholding**</t>
  </si>
  <si>
    <t xml:space="preserve">  PART - I                                                                                                                            </t>
  </si>
  <si>
    <t xml:space="preserve">  PART - II</t>
  </si>
  <si>
    <t xml:space="preserve">   -  Percentage of shares (as a % of the total Share </t>
  </si>
  <si>
    <t xml:space="preserve">                                                                  Regd.Office : Survey No.628, Temple Street, Bonthapally - 502 313,</t>
  </si>
  <si>
    <t xml:space="preserve">                                                                  Jinnaram Mandal, Medak District,  Andhra Pradesh.</t>
  </si>
  <si>
    <t>Profit / (Loss) from ordinary activities before tax                                          (7 +/- 8)</t>
  </si>
  <si>
    <t>30-09-2013 Unaudited</t>
  </si>
  <si>
    <t>30-09-2012 Unaudited</t>
  </si>
  <si>
    <t>Half year ended</t>
  </si>
  <si>
    <t>Quarter ended</t>
  </si>
  <si>
    <t>Year ended</t>
  </si>
  <si>
    <t xml:space="preserve">Quarter Ended                       30-09-2013 </t>
  </si>
  <si>
    <t>The above Unaudited Financial Results reviewed in the Audit Committee were approved and taken on record by the Board of Directors at their Meeting held on 14th November, 2013.</t>
  </si>
  <si>
    <t xml:space="preserve"> Date  : 14-11-2013</t>
  </si>
  <si>
    <t>Statement of Unaudited Financial Results for the Quarter and Half Year Ended 30-09-2013</t>
  </si>
  <si>
    <t>Rs.in Lakhs</t>
  </si>
  <si>
    <t>As at                                    31-03-2013   Audited</t>
  </si>
  <si>
    <t>EQUITY AND LIABILITIES</t>
  </si>
  <si>
    <t xml:space="preserve"> Share Holders' funds</t>
  </si>
  <si>
    <t xml:space="preserve">      (a) Share Capital</t>
  </si>
  <si>
    <t xml:space="preserve">      (b) Reserves and surplus</t>
  </si>
  <si>
    <t xml:space="preserve">      (c) Money received against share warrants</t>
  </si>
  <si>
    <t>Sub-total-Shareholders' funds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</si>
  <si>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</si>
  <si>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</si>
  <si>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</si>
  <si>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</si>
  <si>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</si>
  <si>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</si>
  <si>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 Other long-term liabilities</t>
  </si>
  <si>
    <t xml:space="preserve">      (d) Long-term provisions</t>
  </si>
  <si>
    <t>Sub-total - Non-current liabilities</t>
  </si>
  <si>
    <t xml:space="preserve"> Current liabilities</t>
  </si>
  <si>
    <t xml:space="preserve">      (a) Short-term borrowings</t>
  </si>
  <si>
    <t xml:space="preserve">      (b) Trade payables</t>
  </si>
  <si>
    <t xml:space="preserve">      (c) Other current liabilities</t>
  </si>
  <si>
    <t xml:space="preserve">      (d) Short-term provisions</t>
  </si>
  <si>
    <t>Sub-total - Current liabilities</t>
  </si>
  <si>
    <t>TOTAL - EQUITY AND LIABILITIES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</si>
  <si>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</si>
  <si>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</si>
  <si>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</si>
  <si>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</si>
  <si>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</si>
  <si>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</si>
  <si>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</si>
  <si>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</si>
  <si>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Sub - total - Non-curent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</si>
  <si>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</si>
  <si>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</si>
  <si>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</si>
  <si>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</si>
  <si>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</si>
  <si>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</si>
  <si>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</si>
  <si>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Sub-total - Current assets</t>
  </si>
  <si>
    <t>TOTAL - ASSETS</t>
  </si>
  <si>
    <t xml:space="preserve"> PLACE : Hyderabad</t>
  </si>
  <si>
    <t>(Y.NAYUDAMMA)</t>
  </si>
  <si>
    <t>MANAGING DIRECTOR</t>
  </si>
  <si>
    <t>As at                                    30-09-2013   Unaudited</t>
  </si>
  <si>
    <t>As at 30th September 2013, the Company has  deployed Rs.100.07 Lacs in Real Estate activity and the rest of amount is deployed in Pesticides only. There are no transactions of Real Estate activity during the quarter and half year ended 30-09-2013.</t>
  </si>
  <si>
    <t>Statement of Assets and Liabilities as at 30-09-2013</t>
  </si>
  <si>
    <t xml:space="preserve"> DATE   : 14-11-2013</t>
  </si>
  <si>
    <t xml:space="preserve">                                                                  PHYTO CHEM (INDIA) LIMITED</t>
  </si>
  <si>
    <t xml:space="preserve">                                                                  Corporate Office : 8-3-229/23, First Floor, Thaherville,</t>
  </si>
  <si>
    <t xml:space="preserve">                                                                  Yousufguda Checkpost,  Hyderabad - 500 045, A.P.</t>
  </si>
  <si>
    <t xml:space="preserve">The Dividend of  Re.1.00 per equity share of Rs.10.00 each proposed for the Financial Year 2012-13 was approved by the shareholders and paid during the current quarter.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</si>
</sst>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9">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b/>
      <sz val="11.5"/>
      <name val="Arial"/>
      <family val="2"/>
    </font>
    <font>
      <sz val="9"/>
      <name val="Verdana"/>
      <family val="2"/>
    </font>
    <font>
      <sz val="12"/>
      <name val="Arial"/>
      <family val="2"/>
    </font>
    <font>
      <sz val="12"/>
      <name val="Times New Roman"/>
      <family val="1"/>
    </font>
    <font>
      <b/>
      <u val="single"/>
      <sz val="12"/>
      <name val="Arial"/>
      <family val="2"/>
    </font>
    <font>
      <sz val="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Verdana"/>
      <family val="2"/>
    </font>
    <font>
      <sz val="10"/>
      <color indexed="10"/>
      <name val="Times New Roman"/>
      <family val="1"/>
    </font>
    <font>
      <sz val="10"/>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sz val="10"/>
      <color rgb="FFFF0000"/>
      <name val="Times New Roman"/>
      <family val="1"/>
    </font>
    <font>
      <sz val="10"/>
      <color rgb="FFFF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6">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4">
    <xf numFmtId="0" fontId="0" fillId="0" borderId="0" xfId="0" applyAlignment="1">
      <alignment vertical="top" wrapText="1"/>
    </xf>
    <xf numFmtId="0" fontId="3" fillId="0" borderId="0" xfId="58" applyFont="1" applyBorder="1">
      <alignment/>
      <protection/>
    </xf>
    <xf numFmtId="0" fontId="7" fillId="0" borderId="1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quotePrefix="1">
      <alignment vertical="top" wrapText="1"/>
    </xf>
    <xf numFmtId="0" fontId="5" fillId="0" borderId="0" xfId="0" applyFont="1" applyBorder="1" applyAlignment="1">
      <alignment vertical="top" wrapText="1"/>
    </xf>
    <xf numFmtId="0" fontId="8" fillId="0" borderId="0" xfId="0" applyFont="1" applyFill="1" applyBorder="1" applyAlignment="1">
      <alignment vertical="center" wrapText="1"/>
    </xf>
    <xf numFmtId="0" fontId="3" fillId="0" borderId="0" xfId="59" applyFont="1" applyBorder="1">
      <alignment/>
      <protection/>
    </xf>
    <xf numFmtId="0" fontId="3" fillId="0" borderId="0" xfId="59" applyFont="1">
      <alignment/>
      <protection/>
    </xf>
    <xf numFmtId="0" fontId="11" fillId="0" borderId="11" xfId="59" applyFont="1" applyBorder="1" applyAlignment="1">
      <alignment horizontal="center" vertical="center" wrapText="1"/>
      <protection/>
    </xf>
    <xf numFmtId="0" fontId="5" fillId="0" borderId="11" xfId="59" applyFont="1" applyBorder="1" applyAlignment="1">
      <alignment horizontal="center"/>
      <protection/>
    </xf>
    <xf numFmtId="0" fontId="5" fillId="0" borderId="11" xfId="59" applyFont="1" applyBorder="1">
      <alignment/>
      <protection/>
    </xf>
    <xf numFmtId="0" fontId="6" fillId="0" borderId="11" xfId="59" applyFont="1" applyBorder="1">
      <alignment/>
      <protection/>
    </xf>
    <xf numFmtId="0" fontId="5" fillId="0" borderId="11" xfId="59" applyFont="1" applyBorder="1" applyAlignment="1">
      <alignment horizontal="right" vertical="center" indent="1"/>
      <protection/>
    </xf>
    <xf numFmtId="0" fontId="5" fillId="0" borderId="11" xfId="59" applyFont="1" applyBorder="1" applyAlignment="1">
      <alignment horizontal="right" vertical="center" wrapText="1" indent="1"/>
      <protection/>
    </xf>
    <xf numFmtId="2" fontId="5" fillId="0" borderId="11" xfId="59" applyNumberFormat="1" applyFont="1" applyBorder="1" applyAlignment="1">
      <alignment horizontal="right" vertical="center" indent="1"/>
      <protection/>
    </xf>
    <xf numFmtId="2" fontId="5" fillId="0" borderId="11" xfId="59" applyNumberFormat="1" applyFont="1" applyBorder="1" applyAlignment="1">
      <alignment horizontal="right" vertical="center" wrapText="1" indent="1"/>
      <protection/>
    </xf>
    <xf numFmtId="0" fontId="12" fillId="0" borderId="11" xfId="59" applyFont="1" applyBorder="1" applyAlignment="1">
      <alignment horizontal="right" vertical="center" wrapText="1" indent="1"/>
      <protection/>
    </xf>
    <xf numFmtId="0" fontId="55" fillId="0" borderId="0" xfId="0" applyFont="1" applyBorder="1" applyAlignment="1" quotePrefix="1">
      <alignment horizontal="center" vertical="top" wrapText="1"/>
    </xf>
    <xf numFmtId="0" fontId="56" fillId="0" borderId="0" xfId="0" applyFont="1" applyBorder="1" applyAlignment="1">
      <alignment/>
    </xf>
    <xf numFmtId="0" fontId="56" fillId="0" borderId="0" xfId="0" applyFont="1" applyBorder="1" applyAlignment="1">
      <alignment vertical="top" wrapText="1"/>
    </xf>
    <xf numFmtId="0" fontId="57" fillId="0" borderId="0" xfId="59" applyFont="1" applyBorder="1">
      <alignment/>
      <protection/>
    </xf>
    <xf numFmtId="2" fontId="12" fillId="0" borderId="11" xfId="59" applyNumberFormat="1" applyFont="1" applyBorder="1" applyAlignment="1">
      <alignment horizontal="right" vertical="center" wrapText="1" indent="1"/>
      <protection/>
    </xf>
    <xf numFmtId="180" fontId="0" fillId="0" borderId="0" xfId="0" applyNumberFormat="1" applyAlignment="1">
      <alignment vertical="top" wrapText="1"/>
    </xf>
    <xf numFmtId="0" fontId="5" fillId="0" borderId="0" xfId="59" applyFont="1" applyBorder="1" applyAlignment="1">
      <alignment horizontal="right" indent="1"/>
      <protection/>
    </xf>
    <xf numFmtId="2" fontId="5" fillId="0" borderId="0" xfId="59" applyNumberFormat="1" applyFont="1" applyBorder="1" applyAlignment="1">
      <alignment horizontal="right" vertical="center" wrapText="1" indent="1"/>
      <protection/>
    </xf>
    <xf numFmtId="0" fontId="5" fillId="0" borderId="0" xfId="59" applyFont="1" applyBorder="1" applyAlignment="1">
      <alignment horizontal="right" vertical="center" wrapText="1" indent="1"/>
      <protection/>
    </xf>
    <xf numFmtId="0" fontId="58" fillId="0" borderId="0" xfId="0" applyFont="1" applyBorder="1" applyAlignment="1" quotePrefix="1">
      <alignment vertical="top" wrapText="1"/>
    </xf>
    <xf numFmtId="0" fontId="58" fillId="0" borderId="0" xfId="0" applyFont="1" applyBorder="1" applyAlignment="1">
      <alignment vertical="top" wrapText="1"/>
    </xf>
    <xf numFmtId="0" fontId="13" fillId="0" borderId="0" xfId="0" applyFont="1" applyBorder="1" applyAlignment="1">
      <alignment/>
    </xf>
    <xf numFmtId="0" fontId="13" fillId="0" borderId="0" xfId="0" applyFont="1" applyBorder="1" applyAlignment="1">
      <alignment horizontal="center" vertical="top" wrapText="1"/>
    </xf>
    <xf numFmtId="0" fontId="0" fillId="0" borderId="0" xfId="0" applyFont="1" applyBorder="1" applyAlignment="1">
      <alignment/>
    </xf>
    <xf numFmtId="0" fontId="6" fillId="0" borderId="0" xfId="0" applyFont="1" applyBorder="1" applyAlignment="1" quotePrefix="1">
      <alignment horizontal="left" vertical="top" wrapText="1"/>
    </xf>
    <xf numFmtId="0" fontId="11" fillId="0" borderId="11" xfId="0" applyFont="1" applyFill="1" applyBorder="1" applyAlignment="1">
      <alignment horizontal="center"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right" vertical="center" wrapText="1" indent="1"/>
    </xf>
    <xf numFmtId="0" fontId="11" fillId="0" borderId="11" xfId="0" applyFont="1" applyFill="1" applyBorder="1" applyAlignment="1">
      <alignment vertical="center" wrapText="1"/>
    </xf>
    <xf numFmtId="0" fontId="11" fillId="0" borderId="11" xfId="0" applyFont="1" applyFill="1" applyBorder="1" applyAlignment="1">
      <alignment horizontal="right" vertical="center" wrapText="1" indent="1"/>
    </xf>
    <xf numFmtId="0" fontId="14" fillId="0" borderId="11" xfId="0" applyFont="1" applyFill="1" applyBorder="1" applyAlignment="1">
      <alignment horizontal="right" vertical="center" wrapText="1" indent="1"/>
    </xf>
    <xf numFmtId="0" fontId="11" fillId="0" borderId="12" xfId="0" applyFont="1" applyFill="1" applyBorder="1" applyAlignment="1">
      <alignment vertical="center" wrapText="1"/>
    </xf>
    <xf numFmtId="0" fontId="11" fillId="0" borderId="12" xfId="0" applyFont="1" applyFill="1" applyBorder="1" applyAlignment="1">
      <alignment horizontal="right" vertical="center" wrapText="1" indent="1"/>
    </xf>
    <xf numFmtId="2" fontId="11" fillId="0" borderId="11" xfId="0" applyNumberFormat="1" applyFont="1" applyFill="1" applyBorder="1" applyAlignment="1">
      <alignment horizontal="right" vertical="center" wrapText="1" indent="1"/>
    </xf>
    <xf numFmtId="0" fontId="11" fillId="0" borderId="11" xfId="0" applyFont="1" applyFill="1" applyBorder="1" applyAlignment="1" quotePrefix="1">
      <alignment horizontal="left" vertical="center" wrapText="1"/>
    </xf>
    <xf numFmtId="0" fontId="11" fillId="0" borderId="11" xfId="0" applyFont="1" applyFill="1" applyBorder="1" applyAlignment="1" quotePrefix="1">
      <alignment horizontal="right" vertical="center" wrapText="1" indent="1"/>
    </xf>
    <xf numFmtId="0" fontId="11" fillId="0" borderId="10" xfId="0" applyFont="1" applyFill="1" applyBorder="1" applyAlignment="1">
      <alignment vertical="center" wrapText="1"/>
    </xf>
    <xf numFmtId="0" fontId="11" fillId="0" borderId="10" xfId="0" applyFont="1" applyFill="1" applyBorder="1" applyAlignment="1">
      <alignment horizontal="right" vertical="center" wrapText="1" indent="1"/>
    </xf>
    <xf numFmtId="0" fontId="11" fillId="0" borderId="13" xfId="0" applyFont="1" applyFill="1" applyBorder="1" applyAlignment="1">
      <alignment horizontal="left" vertical="center" wrapText="1"/>
    </xf>
    <xf numFmtId="0" fontId="11" fillId="0" borderId="10" xfId="0" applyFont="1" applyFill="1" applyBorder="1" applyAlignment="1" quotePrefix="1">
      <alignment horizontal="right" vertical="center" wrapText="1" indent="1"/>
    </xf>
    <xf numFmtId="0" fontId="11" fillId="0" borderId="14" xfId="0" applyFont="1" applyFill="1" applyBorder="1" applyAlignment="1">
      <alignment horizontal="left" vertical="center" wrapText="1"/>
    </xf>
    <xf numFmtId="0" fontId="11" fillId="0" borderId="12" xfId="0" applyFont="1" applyFill="1" applyBorder="1" applyAlignment="1" quotePrefix="1">
      <alignment horizontal="right" vertical="center" wrapText="1" indent="1"/>
    </xf>
    <xf numFmtId="0" fontId="11" fillId="0" borderId="15" xfId="0" applyFont="1" applyFill="1" applyBorder="1" applyAlignment="1">
      <alignment horizontal="left" vertical="center" wrapText="1"/>
    </xf>
    <xf numFmtId="2" fontId="11" fillId="0" borderId="10" xfId="0" applyNumberFormat="1" applyFont="1" applyFill="1" applyBorder="1" applyAlignment="1">
      <alignment horizontal="right" vertical="center" wrapText="1" indent="1"/>
    </xf>
    <xf numFmtId="0" fontId="15" fillId="33" borderId="11" xfId="0" applyFont="1" applyFill="1" applyBorder="1" applyAlignment="1">
      <alignment horizontal="left" vertical="top" wrapText="1"/>
    </xf>
    <xf numFmtId="0" fontId="7" fillId="33"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6" xfId="0" applyFont="1" applyFill="1" applyBorder="1" applyAlignment="1">
      <alignment vertical="top" wrapText="1"/>
    </xf>
    <xf numFmtId="0" fontId="7" fillId="33" borderId="17" xfId="0" applyFont="1" applyFill="1" applyBorder="1" applyAlignment="1">
      <alignment vertical="top" wrapText="1"/>
    </xf>
    <xf numFmtId="0" fontId="7" fillId="33" borderId="0"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12" xfId="0" applyFont="1" applyFill="1" applyBorder="1" applyAlignment="1">
      <alignment horizontal="right" vertical="center" wrapText="1" indent="1"/>
    </xf>
    <xf numFmtId="0" fontId="7" fillId="0" borderId="14" xfId="0" applyFont="1" applyFill="1" applyBorder="1" applyAlignment="1">
      <alignment horizontal="right" vertical="center" wrapText="1" inden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0" borderId="10" xfId="0" applyFont="1" applyFill="1" applyBorder="1" applyAlignment="1">
      <alignment horizontal="right" vertical="center" wrapText="1" indent="1"/>
    </xf>
    <xf numFmtId="0" fontId="11" fillId="0" borderId="12" xfId="0" applyFont="1" applyBorder="1" applyAlignment="1">
      <alignment horizontal="center" vertical="center" wrapText="1"/>
    </xf>
    <xf numFmtId="0" fontId="11" fillId="0" borderId="11" xfId="0" applyFont="1" applyBorder="1" applyAlignment="1">
      <alignment horizontal="center" vertical="top" wrapText="1"/>
    </xf>
    <xf numFmtId="0" fontId="11" fillId="0" borderId="11" xfId="0" applyFont="1" applyBorder="1" applyAlignment="1" quotePrefix="1">
      <alignment horizontal="left" vertical="center" indent="1"/>
    </xf>
    <xf numFmtId="2" fontId="11" fillId="0" borderId="11" xfId="0" applyNumberFormat="1" applyFont="1" applyBorder="1" applyAlignment="1" quotePrefix="1">
      <alignment horizontal="right" vertical="center" wrapText="1" indent="1"/>
    </xf>
    <xf numFmtId="0" fontId="11" fillId="0" borderId="10" xfId="0" applyFont="1" applyBorder="1" applyAlignment="1" quotePrefix="1">
      <alignment horizontal="left" vertical="center" indent="1"/>
    </xf>
    <xf numFmtId="2" fontId="11" fillId="0" borderId="10" xfId="0" applyNumberFormat="1" applyFont="1" applyBorder="1" applyAlignment="1" quotePrefix="1">
      <alignment horizontal="right" vertical="center" wrapText="1" indent="1"/>
    </xf>
    <xf numFmtId="0" fontId="11" fillId="0" borderId="11" xfId="0" applyFont="1" applyBorder="1" applyAlignment="1">
      <alignment horizontal="left" vertical="center" indent="1"/>
    </xf>
    <xf numFmtId="2" fontId="11" fillId="0" borderId="11" xfId="0" applyNumberFormat="1" applyFont="1" applyBorder="1" applyAlignment="1">
      <alignment horizontal="right" vertical="center" wrapText="1" indent="1"/>
    </xf>
    <xf numFmtId="176" fontId="11" fillId="0" borderId="11" xfId="0" applyNumberFormat="1" applyFont="1" applyBorder="1" applyAlignment="1" quotePrefix="1">
      <alignment horizontal="right" vertical="center" wrapText="1" indent="1"/>
    </xf>
    <xf numFmtId="0" fontId="15" fillId="0" borderId="0" xfId="0" applyFont="1" applyAlignment="1">
      <alignment vertical="top" wrapText="1"/>
    </xf>
    <xf numFmtId="0" fontId="14" fillId="0" borderId="0" xfId="58" applyFont="1" applyBorder="1">
      <alignment/>
      <protection/>
    </xf>
    <xf numFmtId="0" fontId="11" fillId="0" borderId="0" xfId="0" applyFont="1" applyBorder="1" applyAlignment="1" quotePrefix="1">
      <alignment vertical="top" wrapText="1"/>
    </xf>
    <xf numFmtId="0" fontId="11" fillId="0" borderId="0" xfId="0" applyFont="1" applyBorder="1" applyAlignment="1" quotePrefix="1">
      <alignment horizontal="left" vertical="top" wrapText="1"/>
    </xf>
    <xf numFmtId="0" fontId="14" fillId="0" borderId="21" xfId="0" applyFont="1" applyFill="1" applyBorder="1" applyAlignment="1">
      <alignment vertical="top" wrapText="1"/>
    </xf>
    <xf numFmtId="0" fontId="11" fillId="0" borderId="11" xfId="0" applyFont="1" applyFill="1" applyBorder="1" applyAlignment="1">
      <alignment vertical="top" wrapText="1"/>
    </xf>
    <xf numFmtId="0" fontId="14" fillId="0" borderId="12"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2" fontId="11" fillId="0" borderId="12" xfId="0" applyNumberFormat="1" applyFont="1" applyBorder="1" applyAlignment="1">
      <alignment horizontal="right" vertical="center" wrapText="1" indent="1"/>
    </xf>
    <xf numFmtId="176" fontId="11" fillId="0" borderId="11" xfId="0" applyNumberFormat="1" applyFont="1" applyBorder="1" applyAlignment="1">
      <alignment horizontal="right" vertical="center" wrapText="1" indent="1"/>
    </xf>
    <xf numFmtId="176" fontId="11" fillId="0" borderId="11" xfId="0" applyNumberFormat="1" applyFont="1" applyFill="1" applyBorder="1" applyAlignment="1" quotePrefix="1">
      <alignment horizontal="right" vertical="center" wrapText="1" indent="1"/>
    </xf>
    <xf numFmtId="2" fontId="11" fillId="0" borderId="11" xfId="0" applyNumberFormat="1" applyFont="1" applyFill="1" applyBorder="1" applyAlignment="1" quotePrefix="1">
      <alignment horizontal="right" vertical="center" wrapText="1" indent="1"/>
    </xf>
    <xf numFmtId="0" fontId="11" fillId="0" borderId="11" xfId="0" applyFont="1" applyBorder="1" applyAlignment="1">
      <alignmen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22" xfId="0" applyFont="1" applyBorder="1" applyAlignment="1">
      <alignment horizontal="left" vertical="center"/>
    </xf>
    <xf numFmtId="0" fontId="11" fillId="0" borderId="0" xfId="0" applyFont="1" applyBorder="1" applyAlignment="1" quotePrefix="1">
      <alignment horizontal="center" vertical="top" wrapText="1"/>
    </xf>
    <xf numFmtId="0" fontId="11" fillId="0" borderId="0" xfId="0" applyFont="1" applyBorder="1" applyAlignment="1">
      <alignment horizontal="center" vertical="top" wrapText="1"/>
    </xf>
    <xf numFmtId="0" fontId="11" fillId="0" borderId="13" xfId="0" applyFont="1" applyFill="1" applyBorder="1" applyAlignment="1">
      <alignment horizontal="left" vertical="center" wrapText="1"/>
    </xf>
    <xf numFmtId="0" fontId="11" fillId="0" borderId="23" xfId="0" applyFont="1" applyFill="1" applyBorder="1" applyAlignment="1" quotePrefix="1">
      <alignment horizontal="left" vertical="center" wrapText="1"/>
    </xf>
    <xf numFmtId="0" fontId="11" fillId="0" borderId="24" xfId="0" applyFont="1" applyFill="1" applyBorder="1" applyAlignment="1" quotePrefix="1">
      <alignment horizontal="left" vertical="center" wrapText="1"/>
    </xf>
    <xf numFmtId="0" fontId="11" fillId="0" borderId="15" xfId="0" applyFont="1" applyFill="1" applyBorder="1" applyAlignment="1" quotePrefix="1">
      <alignment horizontal="left" vertical="center" wrapText="1"/>
    </xf>
    <xf numFmtId="0" fontId="11" fillId="0" borderId="25" xfId="0" applyFont="1" applyFill="1" applyBorder="1" applyAlignment="1" quotePrefix="1">
      <alignment horizontal="left" vertical="center" wrapText="1"/>
    </xf>
    <xf numFmtId="0" fontId="11" fillId="0" borderId="26" xfId="0" applyFont="1" applyFill="1" applyBorder="1" applyAlignment="1" quotePrefix="1">
      <alignment horizontal="left"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33" borderId="10" xfId="0" applyFont="1" applyFill="1" applyBorder="1" applyAlignment="1">
      <alignment horizontal="center" vertical="top" wrapText="1"/>
    </xf>
    <xf numFmtId="0" fontId="11" fillId="33" borderId="21"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7" fillId="0" borderId="1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22" xfId="0" applyFont="1" applyBorder="1" applyAlignment="1">
      <alignment horizontal="center" vertical="top"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1" fillId="0" borderId="1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2" xfId="0" applyFont="1" applyBorder="1" applyAlignment="1">
      <alignment horizontal="center" vertical="center"/>
    </xf>
    <xf numFmtId="0" fontId="11" fillId="0" borderId="16"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3" xfId="0" applyFont="1" applyFill="1" applyBorder="1" applyAlignment="1" quotePrefix="1">
      <alignment horizontal="left" vertical="center" wrapText="1"/>
    </xf>
    <xf numFmtId="0" fontId="5" fillId="0" borderId="0" xfId="0" applyFont="1" applyBorder="1" applyAlignment="1">
      <alignment horizontal="center" vertical="center"/>
    </xf>
    <xf numFmtId="0" fontId="7" fillId="0" borderId="17"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22" xfId="0" applyFont="1" applyBorder="1" applyAlignment="1">
      <alignment horizontal="left" vertical="top"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11" fillId="0" borderId="14" xfId="0" applyFont="1" applyBorder="1" applyAlignment="1">
      <alignment horizontal="left" vertical="center" wrapText="1"/>
    </xf>
    <xf numFmtId="0" fontId="11" fillId="0" borderId="0" xfId="0" applyFont="1" applyBorder="1" applyAlignment="1" quotePrefix="1">
      <alignment horizontal="left" vertical="center" wrapText="1"/>
    </xf>
    <xf numFmtId="0" fontId="11" fillId="0" borderId="27" xfId="0" applyFont="1" applyBorder="1" applyAlignment="1" quotePrefix="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12" xfId="0" applyFont="1" applyFill="1" applyBorder="1" applyAlignment="1">
      <alignment horizontal="center" vertical="top" wrapText="1"/>
    </xf>
    <xf numFmtId="0" fontId="11" fillId="0" borderId="10" xfId="0" applyFont="1" applyFill="1" applyBorder="1" applyAlignment="1" quotePrefix="1">
      <alignment horizontal="right" vertical="center" wrapText="1" indent="1"/>
    </xf>
    <xf numFmtId="0" fontId="15" fillId="0" borderId="12" xfId="0" applyFont="1" applyBorder="1" applyAlignment="1">
      <alignment horizontal="right" vertical="center" wrapText="1" indent="1"/>
    </xf>
    <xf numFmtId="2" fontId="11" fillId="0" borderId="10" xfId="0" applyNumberFormat="1" applyFont="1" applyFill="1" applyBorder="1" applyAlignment="1" quotePrefix="1">
      <alignment horizontal="right" vertical="center" wrapText="1" indent="1"/>
    </xf>
    <xf numFmtId="0" fontId="17" fillId="0" borderId="13"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1" fillId="0" borderId="12" xfId="0" applyFont="1" applyFill="1" applyBorder="1" applyAlignment="1" quotePrefix="1">
      <alignment horizontal="right" vertical="center" wrapText="1" indent="1"/>
    </xf>
    <xf numFmtId="0" fontId="11" fillId="0" borderId="10" xfId="0" applyFont="1" applyFill="1" applyBorder="1" applyAlignment="1">
      <alignment horizontal="right" vertical="center" wrapText="1" indent="1"/>
    </xf>
    <xf numFmtId="2" fontId="11" fillId="0" borderId="10" xfId="0" applyNumberFormat="1" applyFont="1" applyFill="1" applyBorder="1" applyAlignment="1">
      <alignment horizontal="right" vertical="center" wrapText="1" indent="1"/>
    </xf>
    <xf numFmtId="0" fontId="5" fillId="0" borderId="16" xfId="59" applyFont="1" applyBorder="1" applyAlignment="1">
      <alignment horizontal="right" indent="1"/>
      <protection/>
    </xf>
    <xf numFmtId="0" fontId="5" fillId="0" borderId="22" xfId="59" applyFont="1" applyBorder="1" applyAlignment="1">
      <alignment horizontal="right" indent="1"/>
      <protection/>
    </xf>
    <xf numFmtId="0" fontId="6" fillId="0" borderId="16" xfId="59" applyFont="1" applyBorder="1" applyAlignment="1">
      <alignment horizontal="center"/>
      <protection/>
    </xf>
    <xf numFmtId="0" fontId="6" fillId="0" borderId="17" xfId="59" applyFont="1" applyBorder="1" applyAlignment="1">
      <alignment horizontal="center"/>
      <protection/>
    </xf>
    <xf numFmtId="0" fontId="6" fillId="0" borderId="22" xfId="59" applyFont="1" applyBorder="1" applyAlignment="1">
      <alignment horizontal="center"/>
      <protection/>
    </xf>
    <xf numFmtId="0" fontId="8" fillId="0" borderId="11" xfId="0" applyFont="1" applyFill="1" applyBorder="1" applyAlignment="1">
      <alignment horizontal="center" vertical="center" wrapText="1"/>
    </xf>
    <xf numFmtId="0" fontId="11" fillId="0" borderId="11" xfId="59" applyFont="1" applyBorder="1" applyAlignment="1">
      <alignment horizontal="right"/>
      <protection/>
    </xf>
    <xf numFmtId="0" fontId="11" fillId="0" borderId="11" xfId="59" applyFont="1" applyBorder="1" applyAlignment="1">
      <alignment horizontal="center" vertical="center" wrapText="1"/>
      <protection/>
    </xf>
    <xf numFmtId="0" fontId="12" fillId="0" borderId="16" xfId="59" applyFont="1" applyBorder="1" applyAlignment="1">
      <alignment horizontal="right" indent="1"/>
      <protection/>
    </xf>
    <xf numFmtId="0" fontId="12" fillId="0" borderId="22" xfId="59" applyFont="1" applyBorder="1" applyAlignment="1">
      <alignment horizontal="right" indent="1"/>
      <protection/>
    </xf>
    <xf numFmtId="0" fontId="5" fillId="0" borderId="0" xfId="0" applyFont="1" applyBorder="1" applyAlignment="1" quotePrefix="1">
      <alignment horizontal="right" vertical="top" wrapText="1"/>
    </xf>
    <xf numFmtId="0" fontId="5" fillId="0" borderId="0" xfId="0" applyFont="1" applyBorder="1" applyAlignment="1">
      <alignment horizontal="center" vertical="top" wrapText="1"/>
    </xf>
    <xf numFmtId="0" fontId="5" fillId="0" borderId="0" xfId="0" applyFont="1" applyBorder="1" applyAlignment="1" quotePrefix="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rmal_SEBI CLAUSE 4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2</xdr:row>
      <xdr:rowOff>38100</xdr:rowOff>
    </xdr:from>
    <xdr:to>
      <xdr:col>1</xdr:col>
      <xdr:colOff>1962150</xdr:colOff>
      <xdr:row>6</xdr:row>
      <xdr:rowOff>180975</xdr:rowOff>
    </xdr:to>
    <xdr:pic>
      <xdr:nvPicPr>
        <xdr:cNvPr id="1" name="Picture 1400"/>
        <xdr:cNvPicPr preferRelativeResize="1">
          <a:picLocks noChangeAspect="1"/>
        </xdr:cNvPicPr>
      </xdr:nvPicPr>
      <xdr:blipFill>
        <a:blip r:embed="rId1"/>
        <a:stretch>
          <a:fillRect/>
        </a:stretch>
      </xdr:blipFill>
      <xdr:spPr>
        <a:xfrm>
          <a:off x="1524000" y="390525"/>
          <a:ext cx="7620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103"/>
  <sheetViews>
    <sheetView tabSelected="1" zoomScale="80" zoomScaleNormal="80" zoomScalePageLayoutView="0" workbookViewId="0" topLeftCell="A1">
      <selection activeCell="A1" sqref="A1"/>
    </sheetView>
  </sheetViews>
  <sheetFormatPr defaultColWidth="9.33203125" defaultRowHeight="12.75"/>
  <cols>
    <col min="1" max="1" width="5.66015625" style="0" customWidth="1"/>
    <col min="2" max="2" width="66.5" style="0" customWidth="1"/>
    <col min="3" max="3" width="16.83203125" style="0" customWidth="1"/>
    <col min="4" max="4" width="16.16015625" style="0" customWidth="1"/>
    <col min="5" max="5" width="15" style="0" customWidth="1"/>
    <col min="6" max="6" width="16.33203125" style="0" customWidth="1"/>
    <col min="7" max="7" width="15.83203125" style="0" customWidth="1"/>
    <col min="8" max="8" width="15.33203125" style="0" customWidth="1"/>
  </cols>
  <sheetData>
    <row r="2" spans="1:8" ht="15">
      <c r="A2" s="165"/>
      <c r="B2" s="166"/>
      <c r="C2" s="166"/>
      <c r="D2" s="166"/>
      <c r="E2" s="166"/>
      <c r="F2" s="166"/>
      <c r="G2" s="166"/>
      <c r="H2" s="167"/>
    </row>
    <row r="3" spans="1:8" ht="18" customHeight="1">
      <c r="A3" s="150" t="s">
        <v>142</v>
      </c>
      <c r="B3" s="151"/>
      <c r="C3" s="151"/>
      <c r="D3" s="151"/>
      <c r="E3" s="151"/>
      <c r="F3" s="151"/>
      <c r="G3" s="151"/>
      <c r="H3" s="152"/>
    </row>
    <row r="4" spans="1:8" ht="15.75" customHeight="1">
      <c r="A4" s="150" t="s">
        <v>81</v>
      </c>
      <c r="B4" s="151"/>
      <c r="C4" s="151"/>
      <c r="D4" s="151"/>
      <c r="E4" s="151"/>
      <c r="F4" s="151"/>
      <c r="G4" s="151"/>
      <c r="H4" s="152"/>
    </row>
    <row r="5" spans="1:8" ht="15.75" customHeight="1">
      <c r="A5" s="150" t="s">
        <v>82</v>
      </c>
      <c r="B5" s="151"/>
      <c r="C5" s="151"/>
      <c r="D5" s="151"/>
      <c r="E5" s="151"/>
      <c r="F5" s="151"/>
      <c r="G5" s="151"/>
      <c r="H5" s="152"/>
    </row>
    <row r="6" spans="1:8" ht="15.75" customHeight="1">
      <c r="A6" s="150" t="s">
        <v>143</v>
      </c>
      <c r="B6" s="151"/>
      <c r="C6" s="151"/>
      <c r="D6" s="151"/>
      <c r="E6" s="151"/>
      <c r="F6" s="151"/>
      <c r="G6" s="151"/>
      <c r="H6" s="152"/>
    </row>
    <row r="7" spans="1:8" ht="15.75" customHeight="1">
      <c r="A7" s="150" t="s">
        <v>144</v>
      </c>
      <c r="B7" s="151"/>
      <c r="C7" s="151"/>
      <c r="D7" s="151"/>
      <c r="E7" s="151"/>
      <c r="F7" s="151"/>
      <c r="G7" s="151"/>
      <c r="H7" s="152"/>
    </row>
    <row r="8" spans="1:8" ht="18" customHeight="1">
      <c r="A8" s="153" t="s">
        <v>78</v>
      </c>
      <c r="B8" s="154"/>
      <c r="C8" s="154"/>
      <c r="D8" s="154"/>
      <c r="E8" s="154"/>
      <c r="F8" s="154"/>
      <c r="G8" s="154"/>
      <c r="H8" s="155"/>
    </row>
    <row r="9" spans="1:8" ht="18" customHeight="1">
      <c r="A9" s="156" t="s">
        <v>92</v>
      </c>
      <c r="B9" s="157"/>
      <c r="C9" s="157"/>
      <c r="D9" s="157"/>
      <c r="E9" s="157"/>
      <c r="F9" s="157"/>
      <c r="G9" s="157"/>
      <c r="H9" s="158"/>
    </row>
    <row r="10" spans="1:8" ht="18" customHeight="1">
      <c r="A10" s="147" t="s">
        <v>61</v>
      </c>
      <c r="B10" s="148"/>
      <c r="C10" s="148"/>
      <c r="D10" s="148"/>
      <c r="E10" s="148"/>
      <c r="F10" s="148"/>
      <c r="G10" s="148"/>
      <c r="H10" s="149"/>
    </row>
    <row r="11" spans="1:9" ht="18" customHeight="1">
      <c r="A11" s="123"/>
      <c r="B11" s="124"/>
      <c r="C11" s="125" t="s">
        <v>87</v>
      </c>
      <c r="D11" s="125"/>
      <c r="E11" s="125"/>
      <c r="F11" s="146" t="s">
        <v>86</v>
      </c>
      <c r="G11" s="124"/>
      <c r="H11" s="4" t="s">
        <v>88</v>
      </c>
      <c r="I11" s="3"/>
    </row>
    <row r="12" spans="1:8" ht="30" customHeight="1">
      <c r="A12" s="123" t="s">
        <v>28</v>
      </c>
      <c r="B12" s="113"/>
      <c r="C12" s="2" t="s">
        <v>84</v>
      </c>
      <c r="D12" s="2" t="s">
        <v>54</v>
      </c>
      <c r="E12" s="2" t="s">
        <v>85</v>
      </c>
      <c r="F12" s="2" t="s">
        <v>84</v>
      </c>
      <c r="G12" s="2" t="s">
        <v>85</v>
      </c>
      <c r="H12" s="2" t="s">
        <v>53</v>
      </c>
    </row>
    <row r="13" spans="1:8" ht="16.5" customHeight="1">
      <c r="A13" s="2">
        <v>1</v>
      </c>
      <c r="B13" s="141" t="s">
        <v>26</v>
      </c>
      <c r="C13" s="141"/>
      <c r="D13" s="141"/>
      <c r="E13" s="141"/>
      <c r="F13" s="141"/>
      <c r="G13" s="141"/>
      <c r="H13" s="142"/>
    </row>
    <row r="14" spans="1:8" ht="30" customHeight="1">
      <c r="A14" s="79"/>
      <c r="B14" s="80" t="s">
        <v>30</v>
      </c>
      <c r="C14" s="43">
        <f>F14-D14</f>
        <v>1270.3700000000001</v>
      </c>
      <c r="D14" s="43">
        <v>196.06</v>
      </c>
      <c r="E14" s="43">
        <v>1520.92</v>
      </c>
      <c r="F14" s="43">
        <v>1466.43</v>
      </c>
      <c r="G14" s="43">
        <v>2081.11</v>
      </c>
      <c r="H14" s="39">
        <v>3295.05</v>
      </c>
    </row>
    <row r="15" spans="1:8" ht="18" customHeight="1">
      <c r="A15" s="79"/>
      <c r="B15" s="80" t="s">
        <v>1</v>
      </c>
      <c r="C15" s="43">
        <f>F15-D15</f>
        <v>0.8599999999999999</v>
      </c>
      <c r="D15" s="43">
        <v>1.1</v>
      </c>
      <c r="E15" s="43">
        <v>4.3</v>
      </c>
      <c r="F15" s="43">
        <v>1.96</v>
      </c>
      <c r="G15" s="43">
        <v>5.43</v>
      </c>
      <c r="H15" s="43">
        <v>51.7</v>
      </c>
    </row>
    <row r="16" spans="1:8" ht="16.5" customHeight="1">
      <c r="A16" s="81"/>
      <c r="B16" s="82" t="s">
        <v>0</v>
      </c>
      <c r="C16" s="53">
        <f>C14+C15</f>
        <v>1271.23</v>
      </c>
      <c r="D16" s="53">
        <f>D14+D15</f>
        <v>197.16</v>
      </c>
      <c r="E16" s="53">
        <f>E14+E15</f>
        <v>1525.22</v>
      </c>
      <c r="F16" s="53">
        <f>F14+F15</f>
        <v>1468.39</v>
      </c>
      <c r="G16" s="53">
        <f>G14+G15</f>
        <v>2086.54</v>
      </c>
      <c r="H16" s="47">
        <f>+H14+H15</f>
        <v>3346.75</v>
      </c>
    </row>
    <row r="17" spans="1:8" ht="16.5" customHeight="1">
      <c r="A17" s="159">
        <v>2</v>
      </c>
      <c r="B17" s="143" t="s">
        <v>25</v>
      </c>
      <c r="C17" s="144"/>
      <c r="D17" s="144"/>
      <c r="E17" s="144"/>
      <c r="F17" s="144"/>
      <c r="G17" s="144"/>
      <c r="H17" s="145"/>
    </row>
    <row r="18" spans="1:8" ht="16.5" customHeight="1">
      <c r="A18" s="160"/>
      <c r="B18" s="83" t="s">
        <v>2</v>
      </c>
      <c r="C18" s="43">
        <f aca="true" t="shared" si="0" ref="C18:C23">F18-D18</f>
        <v>936.8</v>
      </c>
      <c r="D18" s="84">
        <v>138.25</v>
      </c>
      <c r="E18" s="84">
        <v>1293.18</v>
      </c>
      <c r="F18" s="84">
        <v>1075.05</v>
      </c>
      <c r="G18" s="84">
        <v>1707.74</v>
      </c>
      <c r="H18" s="42">
        <v>2417.31</v>
      </c>
    </row>
    <row r="19" spans="1:8" ht="16.5" customHeight="1">
      <c r="A19" s="160"/>
      <c r="B19" s="83" t="s">
        <v>3</v>
      </c>
      <c r="C19" s="43">
        <f t="shared" si="0"/>
        <v>0</v>
      </c>
      <c r="D19" s="73">
        <v>0</v>
      </c>
      <c r="E19" s="73">
        <v>0</v>
      </c>
      <c r="F19" s="73">
        <v>0</v>
      </c>
      <c r="G19" s="73">
        <v>0</v>
      </c>
      <c r="H19" s="43">
        <v>0</v>
      </c>
    </row>
    <row r="20" spans="1:8" ht="30" customHeight="1">
      <c r="A20" s="160"/>
      <c r="B20" s="83" t="s">
        <v>42</v>
      </c>
      <c r="C20" s="74">
        <v>-76.89</v>
      </c>
      <c r="D20" s="74">
        <v>-56.12</v>
      </c>
      <c r="E20" s="85">
        <v>-127.47</v>
      </c>
      <c r="F20" s="85">
        <v>-133.01</v>
      </c>
      <c r="G20" s="85">
        <v>-168.83</v>
      </c>
      <c r="H20" s="86">
        <v>38.24</v>
      </c>
    </row>
    <row r="21" spans="1:8" ht="18" customHeight="1">
      <c r="A21" s="160"/>
      <c r="B21" s="83" t="s">
        <v>4</v>
      </c>
      <c r="C21" s="43">
        <f t="shared" si="0"/>
        <v>55.1</v>
      </c>
      <c r="D21" s="73">
        <v>50.54</v>
      </c>
      <c r="E21" s="73">
        <v>49.78</v>
      </c>
      <c r="F21" s="73">
        <v>105.64</v>
      </c>
      <c r="G21" s="73">
        <v>99.79</v>
      </c>
      <c r="H21" s="87">
        <v>211.26</v>
      </c>
    </row>
    <row r="22" spans="1:8" ht="16.5" customHeight="1">
      <c r="A22" s="160"/>
      <c r="B22" s="83" t="s">
        <v>5</v>
      </c>
      <c r="C22" s="43">
        <f t="shared" si="0"/>
        <v>8.799999999999999</v>
      </c>
      <c r="D22" s="73">
        <v>8.31</v>
      </c>
      <c r="E22" s="73">
        <v>6.87</v>
      </c>
      <c r="F22" s="73">
        <v>17.11</v>
      </c>
      <c r="G22" s="73">
        <v>13.47</v>
      </c>
      <c r="H22" s="45">
        <v>29.97</v>
      </c>
    </row>
    <row r="23" spans="1:8" ht="49.5" customHeight="1">
      <c r="A23" s="160"/>
      <c r="B23" s="83" t="s">
        <v>29</v>
      </c>
      <c r="C23" s="43">
        <f t="shared" si="0"/>
        <v>204.89</v>
      </c>
      <c r="D23" s="73">
        <v>52.13</v>
      </c>
      <c r="E23" s="73">
        <v>171.36</v>
      </c>
      <c r="F23" s="73">
        <v>257.02</v>
      </c>
      <c r="G23" s="73">
        <v>261.3</v>
      </c>
      <c r="H23" s="45">
        <v>395.35</v>
      </c>
    </row>
    <row r="24" spans="1:8" ht="16.5" customHeight="1">
      <c r="A24" s="161"/>
      <c r="B24" s="83" t="s">
        <v>6</v>
      </c>
      <c r="C24" s="87">
        <f>C18+C19+C21+C22+C23+C20</f>
        <v>1128.6999999999998</v>
      </c>
      <c r="D24" s="87">
        <f>+D18+D19+D20+D21+D22+D23</f>
        <v>193.10999999999999</v>
      </c>
      <c r="E24" s="87">
        <f>E18+E19+E21+E22+E23+E20</f>
        <v>1393.72</v>
      </c>
      <c r="F24" s="87">
        <f>F18+F19+F21+F22+F23+F20</f>
        <v>1321.81</v>
      </c>
      <c r="G24" s="87">
        <f>G18+G19+G21+G22+G23+G20</f>
        <v>1913.4700000000003</v>
      </c>
      <c r="H24" s="45">
        <f>H18+H19+H21+H22+H23+H20</f>
        <v>3092.129999999999</v>
      </c>
    </row>
    <row r="25" spans="1:8" ht="30" customHeight="1">
      <c r="A25" s="4">
        <v>3</v>
      </c>
      <c r="B25" s="83" t="s">
        <v>7</v>
      </c>
      <c r="C25" s="87">
        <f aca="true" t="shared" si="1" ref="C25:H25">C16-C24</f>
        <v>142.5300000000002</v>
      </c>
      <c r="D25" s="87">
        <f t="shared" si="1"/>
        <v>4.050000000000011</v>
      </c>
      <c r="E25" s="87">
        <f t="shared" si="1"/>
        <v>131.5</v>
      </c>
      <c r="F25" s="87">
        <f t="shared" si="1"/>
        <v>146.58000000000015</v>
      </c>
      <c r="G25" s="87">
        <f t="shared" si="1"/>
        <v>173.0699999999997</v>
      </c>
      <c r="H25" s="45">
        <f t="shared" si="1"/>
        <v>254.6200000000008</v>
      </c>
    </row>
    <row r="26" spans="1:8" ht="16.5" customHeight="1">
      <c r="A26" s="4">
        <v>4</v>
      </c>
      <c r="B26" s="83" t="s">
        <v>8</v>
      </c>
      <c r="C26" s="43">
        <f>F26-D26</f>
        <v>0</v>
      </c>
      <c r="D26" s="73">
        <v>0</v>
      </c>
      <c r="E26" s="73">
        <v>0</v>
      </c>
      <c r="F26" s="73">
        <v>0</v>
      </c>
      <c r="G26" s="73">
        <v>0</v>
      </c>
      <c r="H26" s="87">
        <v>0</v>
      </c>
    </row>
    <row r="27" spans="1:8" ht="31.5">
      <c r="A27" s="4">
        <v>5</v>
      </c>
      <c r="B27" s="83" t="s">
        <v>17</v>
      </c>
      <c r="C27" s="87">
        <f aca="true" t="shared" si="2" ref="C27:H27">C25+C26</f>
        <v>142.5300000000002</v>
      </c>
      <c r="D27" s="87">
        <f t="shared" si="2"/>
        <v>4.050000000000011</v>
      </c>
      <c r="E27" s="87">
        <f t="shared" si="2"/>
        <v>131.5</v>
      </c>
      <c r="F27" s="87">
        <f t="shared" si="2"/>
        <v>146.58000000000015</v>
      </c>
      <c r="G27" s="87">
        <f t="shared" si="2"/>
        <v>173.0699999999997</v>
      </c>
      <c r="H27" s="87">
        <f t="shared" si="2"/>
        <v>254.6200000000008</v>
      </c>
    </row>
    <row r="28" spans="1:8" ht="16.5" customHeight="1">
      <c r="A28" s="4">
        <v>6</v>
      </c>
      <c r="B28" s="83" t="s">
        <v>9</v>
      </c>
      <c r="C28" s="43">
        <f>F28-D28</f>
        <v>32.42999999999999</v>
      </c>
      <c r="D28" s="73">
        <v>34.81</v>
      </c>
      <c r="E28" s="73">
        <v>33.38</v>
      </c>
      <c r="F28" s="73">
        <v>67.24</v>
      </c>
      <c r="G28" s="73">
        <v>64.78</v>
      </c>
      <c r="H28" s="87">
        <v>156.08</v>
      </c>
    </row>
    <row r="29" spans="1:8" ht="34.5" customHeight="1">
      <c r="A29" s="4">
        <v>7</v>
      </c>
      <c r="B29" s="83" t="s">
        <v>13</v>
      </c>
      <c r="C29" s="43">
        <f aca="true" t="shared" si="3" ref="C29:C38">F29-D29</f>
        <v>110.10000000000015</v>
      </c>
      <c r="D29" s="86">
        <f>+D27-D28</f>
        <v>-30.75999999999999</v>
      </c>
      <c r="E29" s="69">
        <f>+E27-E28</f>
        <v>98.12</v>
      </c>
      <c r="F29" s="69">
        <f>+F27-F28</f>
        <v>79.34000000000016</v>
      </c>
      <c r="G29" s="69">
        <f>+G27-G28</f>
        <v>108.28999999999971</v>
      </c>
      <c r="H29" s="87">
        <f>H27-H28</f>
        <v>98.54000000000079</v>
      </c>
    </row>
    <row r="30" spans="1:8" ht="16.5" customHeight="1">
      <c r="A30" s="4">
        <v>8</v>
      </c>
      <c r="B30" s="83" t="s">
        <v>10</v>
      </c>
      <c r="C30" s="43">
        <f t="shared" si="3"/>
        <v>0</v>
      </c>
      <c r="D30" s="73">
        <v>0</v>
      </c>
      <c r="E30" s="73">
        <v>0</v>
      </c>
      <c r="F30" s="73">
        <v>0</v>
      </c>
      <c r="G30" s="73">
        <v>0</v>
      </c>
      <c r="H30" s="87">
        <v>0</v>
      </c>
    </row>
    <row r="31" spans="1:8" ht="31.5">
      <c r="A31" s="4">
        <v>9</v>
      </c>
      <c r="B31" s="83" t="s">
        <v>83</v>
      </c>
      <c r="C31" s="87">
        <f>C29-C30</f>
        <v>110.10000000000015</v>
      </c>
      <c r="D31" s="86">
        <f>+D29-D30</f>
        <v>-30.75999999999999</v>
      </c>
      <c r="E31" s="45">
        <f>E29-E30</f>
        <v>98.12</v>
      </c>
      <c r="F31" s="45">
        <f>F29-F30</f>
        <v>79.34000000000016</v>
      </c>
      <c r="G31" s="45">
        <f>G29-G30</f>
        <v>108.28999999999971</v>
      </c>
      <c r="H31" s="45">
        <f>H29-H30</f>
        <v>98.54000000000079</v>
      </c>
    </row>
    <row r="32" spans="1:8" ht="16.5" customHeight="1">
      <c r="A32" s="4">
        <v>10</v>
      </c>
      <c r="B32" s="83" t="s">
        <v>11</v>
      </c>
      <c r="C32" s="43">
        <f t="shared" si="3"/>
        <v>0</v>
      </c>
      <c r="D32" s="73">
        <v>0</v>
      </c>
      <c r="E32" s="73">
        <v>0</v>
      </c>
      <c r="F32" s="73">
        <v>0</v>
      </c>
      <c r="G32" s="73">
        <v>0</v>
      </c>
      <c r="H32" s="45">
        <v>33.03</v>
      </c>
    </row>
    <row r="33" spans="1:8" ht="31.5">
      <c r="A33" s="4">
        <v>11</v>
      </c>
      <c r="B33" s="83" t="s">
        <v>27</v>
      </c>
      <c r="C33" s="87">
        <f>C31-C32</f>
        <v>110.10000000000015</v>
      </c>
      <c r="D33" s="86">
        <f>+D31-D32</f>
        <v>-30.75999999999999</v>
      </c>
      <c r="E33" s="45">
        <f>E31-E32</f>
        <v>98.12</v>
      </c>
      <c r="F33" s="45">
        <f>F31-F32</f>
        <v>79.34000000000016</v>
      </c>
      <c r="G33" s="45">
        <f>G31-G32</f>
        <v>108.28999999999971</v>
      </c>
      <c r="H33" s="45">
        <f>H31-H32</f>
        <v>65.51000000000079</v>
      </c>
    </row>
    <row r="34" spans="1:8" ht="16.5" customHeight="1">
      <c r="A34" s="4">
        <v>12</v>
      </c>
      <c r="B34" s="88" t="s">
        <v>55</v>
      </c>
      <c r="C34" s="43">
        <f t="shared" si="3"/>
        <v>0</v>
      </c>
      <c r="D34" s="73">
        <v>0</v>
      </c>
      <c r="E34" s="85">
        <v>-0.35</v>
      </c>
      <c r="F34" s="73">
        <v>0</v>
      </c>
      <c r="G34" s="85">
        <v>-0.35</v>
      </c>
      <c r="H34" s="85">
        <v>-1.63</v>
      </c>
    </row>
    <row r="35" spans="1:8" ht="16.5" customHeight="1">
      <c r="A35" s="4">
        <v>13</v>
      </c>
      <c r="B35" s="83" t="s">
        <v>14</v>
      </c>
      <c r="C35" s="87">
        <f>C33-C34</f>
        <v>110.10000000000015</v>
      </c>
      <c r="D35" s="86">
        <f>+D33-D34</f>
        <v>-30.75999999999999</v>
      </c>
      <c r="E35" s="45">
        <f>SUM(E33:E34)</f>
        <v>97.77000000000001</v>
      </c>
      <c r="F35" s="45">
        <f>F33-F34</f>
        <v>79.34000000000016</v>
      </c>
      <c r="G35" s="45">
        <f>SUM(G33:G34)</f>
        <v>107.93999999999971</v>
      </c>
      <c r="H35" s="45">
        <f>SUM(H33:H34)</f>
        <v>63.880000000000784</v>
      </c>
    </row>
    <row r="36" spans="1:8" ht="16.5" customHeight="1">
      <c r="A36" s="4">
        <v>14</v>
      </c>
      <c r="B36" s="83" t="s">
        <v>15</v>
      </c>
      <c r="C36" s="43">
        <f t="shared" si="3"/>
        <v>0</v>
      </c>
      <c r="D36" s="73">
        <v>0</v>
      </c>
      <c r="E36" s="73">
        <v>0</v>
      </c>
      <c r="F36" s="73">
        <v>0</v>
      </c>
      <c r="G36" s="73">
        <v>0</v>
      </c>
      <c r="H36" s="87">
        <v>0</v>
      </c>
    </row>
    <row r="37" spans="1:8" ht="16.5" customHeight="1">
      <c r="A37" s="4">
        <v>15</v>
      </c>
      <c r="B37" s="83" t="s">
        <v>16</v>
      </c>
      <c r="C37" s="43">
        <f t="shared" si="3"/>
        <v>0</v>
      </c>
      <c r="D37" s="73">
        <v>0</v>
      </c>
      <c r="E37" s="73">
        <v>0</v>
      </c>
      <c r="F37" s="73">
        <v>0</v>
      </c>
      <c r="G37" s="73">
        <v>0</v>
      </c>
      <c r="H37" s="87">
        <v>0</v>
      </c>
    </row>
    <row r="38" spans="1:8" ht="30" customHeight="1">
      <c r="A38" s="4">
        <v>16</v>
      </c>
      <c r="B38" s="83" t="s">
        <v>41</v>
      </c>
      <c r="C38" s="43">
        <f t="shared" si="3"/>
        <v>110.10000000000015</v>
      </c>
      <c r="D38" s="86">
        <f>SUM(D35:D37)</f>
        <v>-30.75999999999999</v>
      </c>
      <c r="E38" s="69">
        <f>SUM(E35:E37)</f>
        <v>97.77000000000001</v>
      </c>
      <c r="F38" s="69">
        <f>SUM(F35:F37)</f>
        <v>79.34000000000016</v>
      </c>
      <c r="G38" s="69">
        <f>SUM(G35:G37)</f>
        <v>107.93999999999971</v>
      </c>
      <c r="H38" s="45">
        <f>H35-H36-H37</f>
        <v>63.880000000000784</v>
      </c>
    </row>
    <row r="39" spans="1:8" ht="31.5">
      <c r="A39" s="4">
        <v>17</v>
      </c>
      <c r="B39" s="83" t="s">
        <v>66</v>
      </c>
      <c r="C39" s="73">
        <v>430.02</v>
      </c>
      <c r="D39" s="73">
        <v>430.02</v>
      </c>
      <c r="E39" s="73">
        <v>430.02</v>
      </c>
      <c r="F39" s="73">
        <v>430.02</v>
      </c>
      <c r="G39" s="73">
        <v>430.02</v>
      </c>
      <c r="H39" s="45">
        <v>430.02</v>
      </c>
    </row>
    <row r="40" spans="1:8" ht="31.5">
      <c r="A40" s="4">
        <v>18</v>
      </c>
      <c r="B40" s="83" t="s">
        <v>12</v>
      </c>
      <c r="C40" s="73"/>
      <c r="D40" s="73"/>
      <c r="E40" s="73"/>
      <c r="F40" s="73"/>
      <c r="G40" s="73"/>
      <c r="H40" s="45">
        <v>286.51</v>
      </c>
    </row>
    <row r="41" spans="1:8" ht="34.5" customHeight="1">
      <c r="A41" s="4" t="s">
        <v>57</v>
      </c>
      <c r="B41" s="83" t="s">
        <v>58</v>
      </c>
      <c r="C41" s="73">
        <f>C33*10/C39</f>
        <v>2.5603460304171937</v>
      </c>
      <c r="D41" s="73">
        <v>0</v>
      </c>
      <c r="E41" s="73">
        <f>E33*10/E39</f>
        <v>2.2817543370075812</v>
      </c>
      <c r="F41" s="73">
        <f>F33*10/F39</f>
        <v>1.8450304636993666</v>
      </c>
      <c r="G41" s="73">
        <f>G33*10/G39</f>
        <v>2.518254964885348</v>
      </c>
      <c r="H41" s="73">
        <f>H33*10/H39</f>
        <v>1.5234175154644154</v>
      </c>
    </row>
    <row r="42" spans="1:8" ht="34.5" customHeight="1">
      <c r="A42" s="4" t="s">
        <v>59</v>
      </c>
      <c r="B42" s="83" t="s">
        <v>60</v>
      </c>
      <c r="C42" s="73">
        <f>C38*10/C39</f>
        <v>2.5603460304171937</v>
      </c>
      <c r="D42" s="73">
        <v>0</v>
      </c>
      <c r="E42" s="73">
        <f>E38*10/E39</f>
        <v>2.2736151806892706</v>
      </c>
      <c r="F42" s="73">
        <f>F38*10/F39</f>
        <v>1.8450304636993666</v>
      </c>
      <c r="G42" s="73">
        <f>G38*10/G39</f>
        <v>2.5101158085670368</v>
      </c>
      <c r="H42" s="73">
        <f>H38*10/H39</f>
        <v>1.485512301753425</v>
      </c>
    </row>
    <row r="43" spans="1:8" ht="13.5" customHeight="1">
      <c r="A43" s="140"/>
      <c r="B43" s="140"/>
      <c r="C43" s="140"/>
      <c r="D43" s="140"/>
      <c r="E43" s="140"/>
      <c r="F43" s="140"/>
      <c r="G43" s="140"/>
      <c r="H43" s="140"/>
    </row>
    <row r="44" spans="1:8" ht="13.5" customHeight="1">
      <c r="A44" s="5"/>
      <c r="B44" s="5"/>
      <c r="C44" s="5"/>
      <c r="D44" s="5"/>
      <c r="E44" s="5"/>
      <c r="F44" s="5"/>
      <c r="G44" s="5"/>
      <c r="H44" s="5"/>
    </row>
    <row r="45" spans="1:8" ht="16.5" customHeight="1">
      <c r="A45" s="126" t="s">
        <v>79</v>
      </c>
      <c r="B45" s="127"/>
      <c r="C45" s="127"/>
      <c r="D45" s="127"/>
      <c r="E45" s="127"/>
      <c r="F45" s="127"/>
      <c r="G45" s="127"/>
      <c r="H45" s="128"/>
    </row>
    <row r="46" spans="1:8" ht="16.5" customHeight="1">
      <c r="A46" s="35" t="s">
        <v>21</v>
      </c>
      <c r="B46" s="36" t="s">
        <v>22</v>
      </c>
      <c r="C46" s="37"/>
      <c r="D46" s="37"/>
      <c r="E46" s="37"/>
      <c r="F46" s="37"/>
      <c r="G46" s="37"/>
      <c r="H46" s="37"/>
    </row>
    <row r="47" spans="1:8" ht="16.5" customHeight="1">
      <c r="A47" s="129">
        <v>1</v>
      </c>
      <c r="B47" s="38" t="s">
        <v>18</v>
      </c>
      <c r="C47" s="39"/>
      <c r="D47" s="39"/>
      <c r="E47" s="39"/>
      <c r="F47" s="39"/>
      <c r="G47" s="39"/>
      <c r="H47" s="40"/>
    </row>
    <row r="48" spans="1:8" ht="16.5" customHeight="1">
      <c r="A48" s="130"/>
      <c r="B48" s="41" t="s">
        <v>67</v>
      </c>
      <c r="C48" s="42">
        <v>2692778</v>
      </c>
      <c r="D48" s="42">
        <v>2828378</v>
      </c>
      <c r="E48" s="42">
        <v>2845060</v>
      </c>
      <c r="F48" s="42">
        <v>2692778</v>
      </c>
      <c r="G48" s="42">
        <v>2845060</v>
      </c>
      <c r="H48" s="39">
        <v>2828518</v>
      </c>
    </row>
    <row r="49" spans="1:8" ht="16.5" customHeight="1">
      <c r="A49" s="131"/>
      <c r="B49" s="38" t="s">
        <v>68</v>
      </c>
      <c r="C49" s="43">
        <v>62.62</v>
      </c>
      <c r="D49" s="43">
        <v>65.77</v>
      </c>
      <c r="E49" s="43">
        <v>66.16</v>
      </c>
      <c r="F49" s="43">
        <v>62.62</v>
      </c>
      <c r="G49" s="43">
        <v>66.16</v>
      </c>
      <c r="H49" s="43">
        <v>65.78</v>
      </c>
    </row>
    <row r="50" spans="1:8" ht="16.5" customHeight="1">
      <c r="A50" s="129">
        <v>2</v>
      </c>
      <c r="B50" s="44" t="s">
        <v>77</v>
      </c>
      <c r="C50" s="45"/>
      <c r="D50" s="45"/>
      <c r="E50" s="45"/>
      <c r="F50" s="45"/>
      <c r="G50" s="45"/>
      <c r="H50" s="39"/>
    </row>
    <row r="51" spans="1:8" ht="16.5" customHeight="1">
      <c r="A51" s="130"/>
      <c r="B51" s="44" t="s">
        <v>19</v>
      </c>
      <c r="C51" s="45"/>
      <c r="D51" s="45"/>
      <c r="E51" s="45"/>
      <c r="F51" s="45"/>
      <c r="G51" s="45"/>
      <c r="H51" s="39"/>
    </row>
    <row r="52" spans="1:8" ht="16.5" customHeight="1">
      <c r="A52" s="130"/>
      <c r="B52" s="46" t="s">
        <v>69</v>
      </c>
      <c r="C52" s="47" t="s">
        <v>31</v>
      </c>
      <c r="D52" s="47" t="s">
        <v>31</v>
      </c>
      <c r="E52" s="47" t="s">
        <v>31</v>
      </c>
      <c r="F52" s="47" t="s">
        <v>31</v>
      </c>
      <c r="G52" s="47" t="s">
        <v>31</v>
      </c>
      <c r="H52" s="47" t="s">
        <v>31</v>
      </c>
    </row>
    <row r="53" spans="1:8" ht="16.5" customHeight="1">
      <c r="A53" s="138"/>
      <c r="B53" s="48" t="s">
        <v>70</v>
      </c>
      <c r="C53" s="49"/>
      <c r="D53" s="49"/>
      <c r="E53" s="49"/>
      <c r="F53" s="49"/>
      <c r="G53" s="49"/>
      <c r="H53" s="47"/>
    </row>
    <row r="54" spans="1:8" ht="16.5" customHeight="1">
      <c r="A54" s="138"/>
      <c r="B54" s="50" t="s">
        <v>71</v>
      </c>
      <c r="C54" s="51"/>
      <c r="D54" s="51"/>
      <c r="E54" s="51"/>
      <c r="F54" s="51"/>
      <c r="G54" s="51"/>
      <c r="H54" s="42"/>
    </row>
    <row r="55" spans="1:8" ht="16.5" customHeight="1">
      <c r="A55" s="138"/>
      <c r="B55" s="48" t="s">
        <v>75</v>
      </c>
      <c r="C55" s="49"/>
      <c r="D55" s="49"/>
      <c r="E55" s="49"/>
      <c r="F55" s="49"/>
      <c r="G55" s="49"/>
      <c r="H55" s="47"/>
    </row>
    <row r="56" spans="1:8" ht="16.5" customHeight="1">
      <c r="A56" s="138"/>
      <c r="B56" s="52" t="s">
        <v>76</v>
      </c>
      <c r="C56" s="42"/>
      <c r="D56" s="42"/>
      <c r="E56" s="42"/>
      <c r="F56" s="42"/>
      <c r="G56" s="42"/>
      <c r="H56" s="42"/>
    </row>
    <row r="57" spans="1:8" ht="16.5" customHeight="1">
      <c r="A57" s="130"/>
      <c r="B57" s="41" t="s">
        <v>20</v>
      </c>
      <c r="C57" s="42"/>
      <c r="D57" s="42"/>
      <c r="E57" s="42"/>
      <c r="F57" s="42"/>
      <c r="G57" s="42"/>
      <c r="H57" s="42"/>
    </row>
    <row r="58" spans="1:8" ht="16.5" customHeight="1">
      <c r="A58" s="130"/>
      <c r="B58" s="46" t="s">
        <v>72</v>
      </c>
      <c r="C58" s="47">
        <v>1607422</v>
      </c>
      <c r="D58" s="47">
        <v>1471822</v>
      </c>
      <c r="E58" s="47">
        <v>1455140</v>
      </c>
      <c r="F58" s="47">
        <v>1607422</v>
      </c>
      <c r="G58" s="47">
        <v>1455140</v>
      </c>
      <c r="H58" s="47">
        <v>1471682</v>
      </c>
    </row>
    <row r="59" spans="1:8" ht="16.5" customHeight="1">
      <c r="A59" s="138"/>
      <c r="B59" s="48" t="s">
        <v>73</v>
      </c>
      <c r="C59" s="162">
        <v>100</v>
      </c>
      <c r="D59" s="162">
        <v>100</v>
      </c>
      <c r="E59" s="162">
        <v>100</v>
      </c>
      <c r="F59" s="162">
        <v>100</v>
      </c>
      <c r="G59" s="162">
        <v>100</v>
      </c>
      <c r="H59" s="169">
        <v>100</v>
      </c>
    </row>
    <row r="60" spans="1:8" ht="16.5" customHeight="1">
      <c r="A60" s="138"/>
      <c r="B60" s="50" t="s">
        <v>74</v>
      </c>
      <c r="C60" s="168"/>
      <c r="D60" s="163"/>
      <c r="E60" s="163"/>
      <c r="F60" s="163"/>
      <c r="G60" s="163"/>
      <c r="H60" s="163"/>
    </row>
    <row r="61" spans="1:8" ht="16.5" customHeight="1">
      <c r="A61" s="138"/>
      <c r="B61" s="48" t="s">
        <v>80</v>
      </c>
      <c r="C61" s="164">
        <v>37.38</v>
      </c>
      <c r="D61" s="164">
        <v>34.23</v>
      </c>
      <c r="E61" s="164">
        <v>33.84</v>
      </c>
      <c r="F61" s="164">
        <v>37.38</v>
      </c>
      <c r="G61" s="164">
        <v>33.84</v>
      </c>
      <c r="H61" s="170">
        <v>34.22</v>
      </c>
    </row>
    <row r="62" spans="1:8" ht="16.5" customHeight="1">
      <c r="A62" s="138"/>
      <c r="B62" s="52" t="s">
        <v>76</v>
      </c>
      <c r="C62" s="163"/>
      <c r="D62" s="163"/>
      <c r="E62" s="163"/>
      <c r="F62" s="163"/>
      <c r="G62" s="163"/>
      <c r="H62" s="163"/>
    </row>
    <row r="63" spans="1:8" ht="16.5" customHeight="1">
      <c r="A63" s="135"/>
      <c r="B63" s="136"/>
      <c r="C63" s="136"/>
      <c r="D63" s="136"/>
      <c r="E63" s="136"/>
      <c r="F63" s="136"/>
      <c r="G63" s="136"/>
      <c r="H63" s="137"/>
    </row>
    <row r="64" spans="1:8" ht="45" customHeight="1">
      <c r="A64" s="54"/>
      <c r="B64" s="55" t="s">
        <v>28</v>
      </c>
      <c r="C64" s="56" t="s">
        <v>89</v>
      </c>
      <c r="D64" s="56"/>
      <c r="E64" s="111"/>
      <c r="F64" s="112"/>
      <c r="G64" s="112"/>
      <c r="H64" s="113"/>
    </row>
    <row r="65" spans="1:8" ht="16.5" customHeight="1">
      <c r="A65" s="108" t="s">
        <v>23</v>
      </c>
      <c r="B65" s="57" t="s">
        <v>43</v>
      </c>
      <c r="C65" s="58"/>
      <c r="D65" s="59"/>
      <c r="E65" s="114"/>
      <c r="F65" s="115"/>
      <c r="G65" s="115"/>
      <c r="H65" s="116"/>
    </row>
    <row r="66" spans="1:8" ht="16.5" customHeight="1">
      <c r="A66" s="109"/>
      <c r="B66" s="60" t="s">
        <v>44</v>
      </c>
      <c r="C66" s="61" t="s">
        <v>64</v>
      </c>
      <c r="D66" s="62"/>
      <c r="E66" s="114"/>
      <c r="F66" s="115"/>
      <c r="G66" s="115"/>
      <c r="H66" s="116"/>
    </row>
    <row r="67" spans="1:8" ht="16.5" customHeight="1">
      <c r="A67" s="109"/>
      <c r="B67" s="63" t="s">
        <v>45</v>
      </c>
      <c r="C67" s="61" t="s">
        <v>64</v>
      </c>
      <c r="D67" s="62"/>
      <c r="E67" s="114"/>
      <c r="F67" s="115"/>
      <c r="G67" s="115"/>
      <c r="H67" s="116"/>
    </row>
    <row r="68" spans="1:8" ht="16.5" customHeight="1">
      <c r="A68" s="109"/>
      <c r="B68" s="63" t="s">
        <v>46</v>
      </c>
      <c r="C68" s="61" t="s">
        <v>64</v>
      </c>
      <c r="D68" s="62"/>
      <c r="E68" s="114"/>
      <c r="F68" s="115"/>
      <c r="G68" s="115"/>
      <c r="H68" s="116"/>
    </row>
    <row r="69" spans="1:8" ht="16.5" customHeight="1">
      <c r="A69" s="110"/>
      <c r="B69" s="64" t="s">
        <v>47</v>
      </c>
      <c r="C69" s="65" t="s">
        <v>64</v>
      </c>
      <c r="D69" s="62"/>
      <c r="E69" s="117"/>
      <c r="F69" s="118"/>
      <c r="G69" s="118"/>
      <c r="H69" s="119"/>
    </row>
    <row r="70" spans="1:8" ht="16.5" customHeight="1">
      <c r="A70" s="126" t="s">
        <v>24</v>
      </c>
      <c r="B70" s="127"/>
      <c r="C70" s="127"/>
      <c r="D70" s="127"/>
      <c r="E70" s="127"/>
      <c r="F70" s="127"/>
      <c r="G70" s="127"/>
      <c r="H70" s="128"/>
    </row>
    <row r="71" spans="1:8" ht="16.5" customHeight="1">
      <c r="A71" s="106">
        <v>1</v>
      </c>
      <c r="B71" s="139" t="s">
        <v>90</v>
      </c>
      <c r="C71" s="101"/>
      <c r="D71" s="101"/>
      <c r="E71" s="101"/>
      <c r="F71" s="101"/>
      <c r="G71" s="101"/>
      <c r="H71" s="102"/>
    </row>
    <row r="72" spans="1:8" ht="16.5" customHeight="1">
      <c r="A72" s="107"/>
      <c r="B72" s="103"/>
      <c r="C72" s="104"/>
      <c r="D72" s="104"/>
      <c r="E72" s="104"/>
      <c r="F72" s="104"/>
      <c r="G72" s="104"/>
      <c r="H72" s="105"/>
    </row>
    <row r="73" spans="1:8" ht="30.75" customHeight="1">
      <c r="A73" s="66">
        <v>2</v>
      </c>
      <c r="B73" s="89" t="s">
        <v>145</v>
      </c>
      <c r="C73" s="90"/>
      <c r="D73" s="90"/>
      <c r="E73" s="90"/>
      <c r="F73" s="90"/>
      <c r="G73" s="90"/>
      <c r="H73" s="91"/>
    </row>
    <row r="74" spans="1:8" ht="16.5" customHeight="1">
      <c r="A74" s="67">
        <v>3</v>
      </c>
      <c r="B74" s="89" t="s">
        <v>62</v>
      </c>
      <c r="C74" s="90"/>
      <c r="D74" s="90"/>
      <c r="E74" s="90"/>
      <c r="F74" s="90"/>
      <c r="G74" s="90"/>
      <c r="H74" s="91"/>
    </row>
    <row r="75" spans="1:8" ht="16.5" customHeight="1">
      <c r="A75" s="120"/>
      <c r="B75" s="121"/>
      <c r="C75" s="121"/>
      <c r="D75" s="121"/>
      <c r="E75" s="121"/>
      <c r="F75" s="121"/>
      <c r="G75" s="121"/>
      <c r="H75" s="122"/>
    </row>
    <row r="76" spans="1:8" ht="16.5" customHeight="1">
      <c r="A76" s="132" t="s">
        <v>32</v>
      </c>
      <c r="B76" s="133"/>
      <c r="C76" s="133"/>
      <c r="D76" s="133"/>
      <c r="E76" s="133"/>
      <c r="F76" s="133"/>
      <c r="G76" s="133"/>
      <c r="H76" s="134"/>
    </row>
    <row r="77" spans="1:8" ht="16.5" customHeight="1">
      <c r="A77" s="123"/>
      <c r="B77" s="124"/>
      <c r="C77" s="125" t="s">
        <v>87</v>
      </c>
      <c r="D77" s="125"/>
      <c r="E77" s="125"/>
      <c r="F77" s="146" t="s">
        <v>86</v>
      </c>
      <c r="G77" s="124"/>
      <c r="H77" s="4" t="s">
        <v>40</v>
      </c>
    </row>
    <row r="78" spans="1:8" ht="34.5" customHeight="1">
      <c r="A78" s="123" t="s">
        <v>28</v>
      </c>
      <c r="B78" s="113"/>
      <c r="C78" s="2" t="s">
        <v>84</v>
      </c>
      <c r="D78" s="2" t="s">
        <v>54</v>
      </c>
      <c r="E78" s="2" t="s">
        <v>85</v>
      </c>
      <c r="F78" s="2" t="s">
        <v>84</v>
      </c>
      <c r="G78" s="2" t="s">
        <v>85</v>
      </c>
      <c r="H78" s="2" t="s">
        <v>53</v>
      </c>
    </row>
    <row r="79" spans="1:8" ht="16.5" customHeight="1">
      <c r="A79" s="92">
        <v>1</v>
      </c>
      <c r="B79" s="95" t="s">
        <v>33</v>
      </c>
      <c r="C79" s="96"/>
      <c r="D79" s="96"/>
      <c r="E79" s="96"/>
      <c r="F79" s="96"/>
      <c r="G79" s="96"/>
      <c r="H79" s="97"/>
    </row>
    <row r="80" spans="1:8" ht="16.5" customHeight="1">
      <c r="A80" s="93"/>
      <c r="B80" s="68" t="s">
        <v>34</v>
      </c>
      <c r="C80" s="69">
        <f aca="true" t="shared" si="4" ref="C80:H80">+C14</f>
        <v>1270.3700000000001</v>
      </c>
      <c r="D80" s="69">
        <f t="shared" si="4"/>
        <v>196.06</v>
      </c>
      <c r="E80" s="69">
        <f>+E14</f>
        <v>1520.92</v>
      </c>
      <c r="F80" s="69">
        <f t="shared" si="4"/>
        <v>1466.43</v>
      </c>
      <c r="G80" s="69">
        <f t="shared" si="4"/>
        <v>2081.11</v>
      </c>
      <c r="H80" s="69">
        <f t="shared" si="4"/>
        <v>3295.05</v>
      </c>
    </row>
    <row r="81" spans="1:8" ht="16.5" customHeight="1">
      <c r="A81" s="93"/>
      <c r="B81" s="70" t="s">
        <v>35</v>
      </c>
      <c r="C81" s="71" t="s">
        <v>63</v>
      </c>
      <c r="D81" s="71" t="s">
        <v>63</v>
      </c>
      <c r="E81" s="71" t="s">
        <v>63</v>
      </c>
      <c r="F81" s="71" t="s">
        <v>63</v>
      </c>
      <c r="G81" s="71" t="s">
        <v>63</v>
      </c>
      <c r="H81" s="71" t="s">
        <v>36</v>
      </c>
    </row>
    <row r="82" spans="1:8" ht="16.5" customHeight="1">
      <c r="A82" s="94"/>
      <c r="B82" s="72" t="s">
        <v>48</v>
      </c>
      <c r="C82" s="73">
        <f aca="true" t="shared" si="5" ref="C82:H82">SUM(C80:C81)</f>
        <v>1270.3700000000001</v>
      </c>
      <c r="D82" s="73">
        <f t="shared" si="5"/>
        <v>196.06</v>
      </c>
      <c r="E82" s="73">
        <f t="shared" si="5"/>
        <v>1520.92</v>
      </c>
      <c r="F82" s="73">
        <f t="shared" si="5"/>
        <v>1466.43</v>
      </c>
      <c r="G82" s="73">
        <f t="shared" si="5"/>
        <v>2081.11</v>
      </c>
      <c r="H82" s="73">
        <f t="shared" si="5"/>
        <v>3295.05</v>
      </c>
    </row>
    <row r="83" spans="1:8" ht="16.5" customHeight="1">
      <c r="A83" s="92">
        <v>2</v>
      </c>
      <c r="B83" s="95" t="s">
        <v>65</v>
      </c>
      <c r="C83" s="96"/>
      <c r="D83" s="96"/>
      <c r="E83" s="96"/>
      <c r="F83" s="96"/>
      <c r="G83" s="96"/>
      <c r="H83" s="97"/>
    </row>
    <row r="84" spans="1:8" ht="16.5" customHeight="1">
      <c r="A84" s="93"/>
      <c r="B84" s="68" t="s">
        <v>34</v>
      </c>
      <c r="C84" s="69">
        <f aca="true" t="shared" si="6" ref="C84:H84">+C27</f>
        <v>142.5300000000002</v>
      </c>
      <c r="D84" s="69">
        <f t="shared" si="6"/>
        <v>4.050000000000011</v>
      </c>
      <c r="E84" s="69">
        <f t="shared" si="6"/>
        <v>131.5</v>
      </c>
      <c r="F84" s="69">
        <f t="shared" si="6"/>
        <v>146.58000000000015</v>
      </c>
      <c r="G84" s="69">
        <f t="shared" si="6"/>
        <v>173.0699999999997</v>
      </c>
      <c r="H84" s="69">
        <f t="shared" si="6"/>
        <v>254.6200000000008</v>
      </c>
    </row>
    <row r="85" spans="1:8" ht="16.5" customHeight="1">
      <c r="A85" s="93"/>
      <c r="B85" s="68" t="s">
        <v>37</v>
      </c>
      <c r="C85" s="69" t="s">
        <v>63</v>
      </c>
      <c r="D85" s="69" t="s">
        <v>63</v>
      </c>
      <c r="E85" s="69" t="s">
        <v>63</v>
      </c>
      <c r="F85" s="69" t="s">
        <v>63</v>
      </c>
      <c r="G85" s="69" t="s">
        <v>63</v>
      </c>
      <c r="H85" s="69" t="s">
        <v>36</v>
      </c>
    </row>
    <row r="86" spans="1:8" ht="16.5" customHeight="1">
      <c r="A86" s="94"/>
      <c r="B86" s="72" t="s">
        <v>48</v>
      </c>
      <c r="C86" s="69">
        <f aca="true" t="shared" si="7" ref="C86:H86">SUM(C84:C85)</f>
        <v>142.5300000000002</v>
      </c>
      <c r="D86" s="69">
        <f t="shared" si="7"/>
        <v>4.050000000000011</v>
      </c>
      <c r="E86" s="69">
        <f t="shared" si="7"/>
        <v>131.5</v>
      </c>
      <c r="F86" s="69">
        <f t="shared" si="7"/>
        <v>146.58000000000015</v>
      </c>
      <c r="G86" s="69">
        <f t="shared" si="7"/>
        <v>173.0699999999997</v>
      </c>
      <c r="H86" s="69">
        <f t="shared" si="7"/>
        <v>254.6200000000008</v>
      </c>
    </row>
    <row r="87" spans="1:10" ht="16.5" customHeight="1">
      <c r="A87" s="92">
        <v>3</v>
      </c>
      <c r="B87" s="95" t="s">
        <v>56</v>
      </c>
      <c r="C87" s="96"/>
      <c r="D87" s="96"/>
      <c r="E87" s="96"/>
      <c r="F87" s="96"/>
      <c r="G87" s="96"/>
      <c r="H87" s="97"/>
      <c r="J87" s="25"/>
    </row>
    <row r="88" spans="1:8" ht="16.5" customHeight="1">
      <c r="A88" s="93"/>
      <c r="B88" s="68" t="s">
        <v>34</v>
      </c>
      <c r="C88" s="74">
        <f aca="true" t="shared" si="8" ref="C88:H88">C31</f>
        <v>110.10000000000015</v>
      </c>
      <c r="D88" s="74">
        <f t="shared" si="8"/>
        <v>-30.75999999999999</v>
      </c>
      <c r="E88" s="74">
        <f t="shared" si="8"/>
        <v>98.12</v>
      </c>
      <c r="F88" s="74">
        <f t="shared" si="8"/>
        <v>79.34000000000016</v>
      </c>
      <c r="G88" s="74">
        <f t="shared" si="8"/>
        <v>108.28999999999971</v>
      </c>
      <c r="H88" s="74">
        <f t="shared" si="8"/>
        <v>98.54000000000079</v>
      </c>
    </row>
    <row r="89" spans="1:8" ht="16.5" customHeight="1">
      <c r="A89" s="93"/>
      <c r="B89" s="68" t="s">
        <v>37</v>
      </c>
      <c r="C89" s="69" t="s">
        <v>63</v>
      </c>
      <c r="D89" s="69" t="s">
        <v>63</v>
      </c>
      <c r="E89" s="69" t="s">
        <v>63</v>
      </c>
      <c r="F89" s="69" t="s">
        <v>63</v>
      </c>
      <c r="G89" s="69" t="s">
        <v>63</v>
      </c>
      <c r="H89" s="69" t="s">
        <v>36</v>
      </c>
    </row>
    <row r="90" spans="1:8" ht="16.5" customHeight="1">
      <c r="A90" s="94"/>
      <c r="B90" s="72" t="s">
        <v>48</v>
      </c>
      <c r="C90" s="74">
        <f aca="true" t="shared" si="9" ref="C90:H90">SUM(C88:C89)</f>
        <v>110.10000000000015</v>
      </c>
      <c r="D90" s="74">
        <f t="shared" si="9"/>
        <v>-30.75999999999999</v>
      </c>
      <c r="E90" s="74">
        <f t="shared" si="9"/>
        <v>98.12</v>
      </c>
      <c r="F90" s="74">
        <f t="shared" si="9"/>
        <v>79.34000000000016</v>
      </c>
      <c r="G90" s="74">
        <f t="shared" si="9"/>
        <v>108.28999999999971</v>
      </c>
      <c r="H90" s="69">
        <f t="shared" si="9"/>
        <v>98.54000000000079</v>
      </c>
    </row>
    <row r="91" spans="1:8" ht="16.5" customHeight="1">
      <c r="A91" s="92">
        <v>4</v>
      </c>
      <c r="B91" s="95" t="s">
        <v>52</v>
      </c>
      <c r="C91" s="96"/>
      <c r="D91" s="96"/>
      <c r="E91" s="96"/>
      <c r="F91" s="96"/>
      <c r="G91" s="96"/>
      <c r="H91" s="97"/>
    </row>
    <row r="92" spans="1:8" ht="16.5" customHeight="1">
      <c r="A92" s="93"/>
      <c r="B92" s="68" t="s">
        <v>34</v>
      </c>
      <c r="C92" s="74">
        <f aca="true" t="shared" si="10" ref="C92:H92">+C38</f>
        <v>110.10000000000015</v>
      </c>
      <c r="D92" s="74">
        <f t="shared" si="10"/>
        <v>-30.75999999999999</v>
      </c>
      <c r="E92" s="74">
        <f t="shared" si="10"/>
        <v>97.77000000000001</v>
      </c>
      <c r="F92" s="74">
        <f t="shared" si="10"/>
        <v>79.34000000000016</v>
      </c>
      <c r="G92" s="74">
        <f t="shared" si="10"/>
        <v>107.93999999999971</v>
      </c>
      <c r="H92" s="74">
        <f t="shared" si="10"/>
        <v>63.880000000000784</v>
      </c>
    </row>
    <row r="93" spans="1:8" ht="16.5" customHeight="1">
      <c r="A93" s="93"/>
      <c r="B93" s="68" t="s">
        <v>37</v>
      </c>
      <c r="C93" s="69" t="s">
        <v>63</v>
      </c>
      <c r="D93" s="69" t="s">
        <v>63</v>
      </c>
      <c r="E93" s="69" t="s">
        <v>63</v>
      </c>
      <c r="F93" s="69" t="s">
        <v>63</v>
      </c>
      <c r="G93" s="69" t="s">
        <v>63</v>
      </c>
      <c r="H93" s="69" t="s">
        <v>36</v>
      </c>
    </row>
    <row r="94" spans="1:8" ht="16.5" customHeight="1">
      <c r="A94" s="93"/>
      <c r="B94" s="72" t="s">
        <v>48</v>
      </c>
      <c r="C94" s="74">
        <f aca="true" t="shared" si="11" ref="C94:H94">SUM(C92:C93)</f>
        <v>110.10000000000015</v>
      </c>
      <c r="D94" s="74">
        <f t="shared" si="11"/>
        <v>-30.75999999999999</v>
      </c>
      <c r="E94" s="74">
        <f t="shared" si="11"/>
        <v>97.77000000000001</v>
      </c>
      <c r="F94" s="74">
        <f t="shared" si="11"/>
        <v>79.34000000000016</v>
      </c>
      <c r="G94" s="74">
        <f t="shared" si="11"/>
        <v>107.93999999999971</v>
      </c>
      <c r="H94" s="69">
        <f t="shared" si="11"/>
        <v>63.880000000000784</v>
      </c>
    </row>
    <row r="95" spans="1:8" ht="16.5" customHeight="1">
      <c r="A95" s="92">
        <v>5</v>
      </c>
      <c r="B95" s="95" t="s">
        <v>38</v>
      </c>
      <c r="C95" s="96"/>
      <c r="D95" s="96"/>
      <c r="E95" s="96"/>
      <c r="F95" s="96"/>
      <c r="G95" s="96"/>
      <c r="H95" s="97"/>
    </row>
    <row r="96" spans="1:8" ht="16.5" customHeight="1">
      <c r="A96" s="93"/>
      <c r="B96" s="100" t="s">
        <v>139</v>
      </c>
      <c r="C96" s="101"/>
      <c r="D96" s="101"/>
      <c r="E96" s="101"/>
      <c r="F96" s="101"/>
      <c r="G96" s="101"/>
      <c r="H96" s="102"/>
    </row>
    <row r="97" spans="1:8" ht="16.5" customHeight="1">
      <c r="A97" s="94"/>
      <c r="B97" s="103"/>
      <c r="C97" s="104"/>
      <c r="D97" s="104"/>
      <c r="E97" s="104"/>
      <c r="F97" s="104"/>
      <c r="G97" s="104"/>
      <c r="H97" s="105"/>
    </row>
    <row r="98" spans="1:8" ht="15.75">
      <c r="A98" s="75"/>
      <c r="B98" s="75"/>
      <c r="C98" s="75"/>
      <c r="D98" s="75"/>
      <c r="E98" s="75"/>
      <c r="F98" s="75"/>
      <c r="G98" s="75"/>
      <c r="H98" s="75"/>
    </row>
    <row r="99" spans="1:9" ht="15" customHeight="1">
      <c r="A99" s="75"/>
      <c r="B99" s="75"/>
      <c r="C99" s="75"/>
      <c r="D99" s="75"/>
      <c r="E99" s="98" t="s">
        <v>39</v>
      </c>
      <c r="F99" s="98"/>
      <c r="G99" s="98"/>
      <c r="H99" s="98"/>
      <c r="I99" s="6"/>
    </row>
    <row r="100" spans="1:9" ht="16.5" customHeight="1">
      <c r="A100" s="75"/>
      <c r="B100" s="75"/>
      <c r="C100" s="75"/>
      <c r="D100" s="75"/>
      <c r="E100" s="75"/>
      <c r="F100" s="75"/>
      <c r="G100" s="75"/>
      <c r="H100" s="76"/>
      <c r="I100" s="1"/>
    </row>
    <row r="101" spans="1:9" ht="16.5" customHeight="1">
      <c r="A101" s="75"/>
      <c r="B101" s="77"/>
      <c r="C101" s="77"/>
      <c r="D101" s="77"/>
      <c r="E101" s="77"/>
      <c r="F101" s="77"/>
      <c r="G101" s="77"/>
      <c r="H101" s="76"/>
      <c r="I101" s="1"/>
    </row>
    <row r="102" spans="1:9" ht="15" customHeight="1">
      <c r="A102" s="75"/>
      <c r="B102" s="77" t="s">
        <v>49</v>
      </c>
      <c r="C102" s="77"/>
      <c r="D102" s="77"/>
      <c r="E102" s="99" t="s">
        <v>50</v>
      </c>
      <c r="F102" s="99"/>
      <c r="G102" s="99"/>
      <c r="H102" s="99"/>
      <c r="I102" s="7"/>
    </row>
    <row r="103" spans="1:9" ht="15" customHeight="1">
      <c r="A103" s="75"/>
      <c r="B103" s="78" t="s">
        <v>91</v>
      </c>
      <c r="C103" s="78"/>
      <c r="D103" s="78"/>
      <c r="E103" s="99" t="s">
        <v>51</v>
      </c>
      <c r="F103" s="99"/>
      <c r="G103" s="99"/>
      <c r="H103" s="99"/>
      <c r="I103" s="7"/>
    </row>
  </sheetData>
  <sheetProtection/>
  <mergeCells count="60">
    <mergeCell ref="C59:C60"/>
    <mergeCell ref="E59:E60"/>
    <mergeCell ref="G59:G60"/>
    <mergeCell ref="H59:H60"/>
    <mergeCell ref="H61:H62"/>
    <mergeCell ref="G61:G62"/>
    <mergeCell ref="E61:E62"/>
    <mergeCell ref="C61:C62"/>
    <mergeCell ref="F77:G77"/>
    <mergeCell ref="D59:D60"/>
    <mergeCell ref="D61:D62"/>
    <mergeCell ref="A2:H2"/>
    <mergeCell ref="A3:H3"/>
    <mergeCell ref="A4:H4"/>
    <mergeCell ref="A5:H5"/>
    <mergeCell ref="A6:H6"/>
    <mergeCell ref="F59:F60"/>
    <mergeCell ref="F61:F62"/>
    <mergeCell ref="A10:H10"/>
    <mergeCell ref="A7:H7"/>
    <mergeCell ref="A8:H8"/>
    <mergeCell ref="A9:H9"/>
    <mergeCell ref="A11:B11"/>
    <mergeCell ref="A17:A24"/>
    <mergeCell ref="A43:H43"/>
    <mergeCell ref="A12:B12"/>
    <mergeCell ref="B13:H13"/>
    <mergeCell ref="B17:H17"/>
    <mergeCell ref="C11:E11"/>
    <mergeCell ref="F11:G11"/>
    <mergeCell ref="E103:H103"/>
    <mergeCell ref="A91:A94"/>
    <mergeCell ref="B91:H91"/>
    <mergeCell ref="A45:H45"/>
    <mergeCell ref="A70:H70"/>
    <mergeCell ref="A47:A49"/>
    <mergeCell ref="A76:H76"/>
    <mergeCell ref="A63:H63"/>
    <mergeCell ref="A50:A62"/>
    <mergeCell ref="B71:H72"/>
    <mergeCell ref="A79:A82"/>
    <mergeCell ref="B79:H79"/>
    <mergeCell ref="A71:A72"/>
    <mergeCell ref="A65:A69"/>
    <mergeCell ref="B74:H74"/>
    <mergeCell ref="E64:H69"/>
    <mergeCell ref="A75:H75"/>
    <mergeCell ref="A77:B77"/>
    <mergeCell ref="A78:B78"/>
    <mergeCell ref="C77:E77"/>
    <mergeCell ref="B73:H73"/>
    <mergeCell ref="A83:A86"/>
    <mergeCell ref="B83:H83"/>
    <mergeCell ref="E99:H99"/>
    <mergeCell ref="E102:H102"/>
    <mergeCell ref="A95:A97"/>
    <mergeCell ref="B95:H95"/>
    <mergeCell ref="B96:H97"/>
    <mergeCell ref="A87:A90"/>
    <mergeCell ref="B87:H87"/>
  </mergeCells>
  <printOptions horizontalCentered="1"/>
  <pageMargins left="0.41" right="0.2" top="0.48" bottom="0.45" header="0.24" footer="0.17"/>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A1" sqref="A1:D1"/>
    </sheetView>
  </sheetViews>
  <sheetFormatPr defaultColWidth="10.66015625" defaultRowHeight="12.75"/>
  <cols>
    <col min="1" max="1" width="6" style="10" customWidth="1"/>
    <col min="2" max="2" width="55.66015625" style="10" customWidth="1"/>
    <col min="3" max="7" width="15.83203125" style="10" customWidth="1"/>
    <col min="8" max="16384" width="10.66015625" style="10" customWidth="1"/>
  </cols>
  <sheetData>
    <row r="1" spans="1:8" ht="15.75" customHeight="1">
      <c r="A1" s="176" t="s">
        <v>140</v>
      </c>
      <c r="B1" s="176"/>
      <c r="C1" s="176"/>
      <c r="D1" s="176"/>
      <c r="E1" s="8"/>
      <c r="F1" s="8"/>
      <c r="G1" s="8"/>
      <c r="H1" s="9"/>
    </row>
    <row r="2" spans="1:4" ht="15.75">
      <c r="A2" s="177" t="s">
        <v>93</v>
      </c>
      <c r="B2" s="177"/>
      <c r="C2" s="177"/>
      <c r="D2" s="177"/>
    </row>
    <row r="3" spans="1:4" ht="49.5" customHeight="1">
      <c r="A3" s="178" t="s">
        <v>28</v>
      </c>
      <c r="B3" s="178"/>
      <c r="C3" s="11" t="s">
        <v>138</v>
      </c>
      <c r="D3" s="11" t="s">
        <v>94</v>
      </c>
    </row>
    <row r="4" spans="1:4" ht="15">
      <c r="A4" s="12" t="s">
        <v>21</v>
      </c>
      <c r="B4" s="13" t="s">
        <v>95</v>
      </c>
      <c r="C4" s="13"/>
      <c r="D4" s="13"/>
    </row>
    <row r="5" spans="1:4" ht="15">
      <c r="A5" s="12">
        <v>1</v>
      </c>
      <c r="B5" s="13" t="s">
        <v>96</v>
      </c>
      <c r="C5" s="14"/>
      <c r="D5" s="14"/>
    </row>
    <row r="6" spans="1:4" ht="15">
      <c r="A6" s="14"/>
      <c r="B6" s="13" t="s">
        <v>97</v>
      </c>
      <c r="C6" s="15">
        <v>430.02</v>
      </c>
      <c r="D6" s="15">
        <v>430.02</v>
      </c>
    </row>
    <row r="7" spans="1:4" ht="15">
      <c r="A7" s="14"/>
      <c r="B7" s="13" t="s">
        <v>98</v>
      </c>
      <c r="C7" s="17">
        <v>379.76</v>
      </c>
      <c r="D7" s="17">
        <v>300.42</v>
      </c>
    </row>
    <row r="8" spans="1:4" ht="15">
      <c r="A8" s="14"/>
      <c r="B8" s="13" t="s">
        <v>99</v>
      </c>
      <c r="C8" s="17">
        <v>0</v>
      </c>
      <c r="D8" s="17">
        <v>0</v>
      </c>
    </row>
    <row r="9" spans="1:5" ht="14.25" customHeight="1">
      <c r="A9" s="179" t="s">
        <v>100</v>
      </c>
      <c r="B9" s="180"/>
      <c r="C9" s="24">
        <f>SUM(C6:C8)</f>
        <v>809.78</v>
      </c>
      <c r="D9" s="19">
        <f>SUM(D6:D8)</f>
        <v>730.44</v>
      </c>
      <c r="E9" s="9"/>
    </row>
    <row r="10" spans="1:4" ht="14.25">
      <c r="A10" s="14"/>
      <c r="B10" s="14"/>
      <c r="C10" s="14"/>
      <c r="D10" s="14"/>
    </row>
    <row r="11" spans="1:4" ht="15">
      <c r="A11" s="12">
        <v>2</v>
      </c>
      <c r="B11" s="13" t="s">
        <v>101</v>
      </c>
      <c r="C11" s="18">
        <v>0</v>
      </c>
      <c r="D11" s="18">
        <v>0</v>
      </c>
    </row>
    <row r="12" spans="1:4" ht="15">
      <c r="A12" s="14"/>
      <c r="B12" s="13"/>
      <c r="C12" s="13"/>
      <c r="D12" s="13"/>
    </row>
    <row r="13" spans="1:4" ht="15">
      <c r="A13" s="12">
        <v>3</v>
      </c>
      <c r="B13" s="13" t="s">
        <v>102</v>
      </c>
      <c r="C13" s="18">
        <v>0</v>
      </c>
      <c r="D13" s="18">
        <v>0</v>
      </c>
    </row>
    <row r="14" spans="1:4" ht="15">
      <c r="A14" s="14"/>
      <c r="B14" s="13"/>
      <c r="C14" s="14"/>
      <c r="D14" s="14"/>
    </row>
    <row r="15" spans="1:4" ht="15">
      <c r="A15" s="12">
        <v>4</v>
      </c>
      <c r="B15" s="13" t="s">
        <v>103</v>
      </c>
      <c r="C15" s="14"/>
      <c r="D15" s="14"/>
    </row>
    <row r="16" spans="1:4" ht="15">
      <c r="A16" s="14" t="s">
        <v>104</v>
      </c>
      <c r="B16" s="13" t="s">
        <v>105</v>
      </c>
      <c r="C16" s="15">
        <v>248.15</v>
      </c>
      <c r="D16" s="15">
        <f>280.11-D17</f>
        <v>225.69</v>
      </c>
    </row>
    <row r="17" spans="1:4" ht="15">
      <c r="A17" s="14"/>
      <c r="B17" s="13" t="s">
        <v>106</v>
      </c>
      <c r="C17" s="17">
        <v>54.42</v>
      </c>
      <c r="D17" s="15">
        <v>54.42</v>
      </c>
    </row>
    <row r="18" spans="1:4" ht="15">
      <c r="A18" s="14"/>
      <c r="B18" s="13" t="s">
        <v>107</v>
      </c>
      <c r="C18" s="18">
        <v>0</v>
      </c>
      <c r="D18" s="18">
        <v>0</v>
      </c>
    </row>
    <row r="19" spans="1:4" ht="15">
      <c r="A19" s="14"/>
      <c r="B19" s="13" t="s">
        <v>108</v>
      </c>
      <c r="C19" s="18">
        <v>0</v>
      </c>
      <c r="D19" s="18">
        <v>0</v>
      </c>
    </row>
    <row r="20" spans="1:4" ht="14.25" customHeight="1">
      <c r="A20" s="179" t="s">
        <v>109</v>
      </c>
      <c r="B20" s="180"/>
      <c r="C20" s="19">
        <f>SUM(C16:C19)</f>
        <v>302.57</v>
      </c>
      <c r="D20" s="19">
        <f>SUM(D16:D19)</f>
        <v>280.11</v>
      </c>
    </row>
    <row r="21" spans="1:4" ht="14.25">
      <c r="A21" s="14"/>
      <c r="B21" s="14"/>
      <c r="C21" s="14"/>
      <c r="D21" s="14"/>
    </row>
    <row r="22" spans="1:4" ht="15">
      <c r="A22" s="12">
        <v>5</v>
      </c>
      <c r="B22" s="13" t="s">
        <v>110</v>
      </c>
      <c r="C22" s="14"/>
      <c r="D22" s="14"/>
    </row>
    <row r="23" spans="1:4" ht="15">
      <c r="A23" s="14"/>
      <c r="B23" s="13" t="s">
        <v>111</v>
      </c>
      <c r="C23" s="18">
        <v>982.6</v>
      </c>
      <c r="D23" s="16">
        <v>966.81</v>
      </c>
    </row>
    <row r="24" spans="1:4" ht="15">
      <c r="A24" s="14"/>
      <c r="B24" s="13" t="s">
        <v>112</v>
      </c>
      <c r="C24" s="18">
        <v>1202.91</v>
      </c>
      <c r="D24" s="16">
        <v>474.83</v>
      </c>
    </row>
    <row r="25" spans="1:4" ht="15">
      <c r="A25" s="14"/>
      <c r="B25" s="13" t="s">
        <v>113</v>
      </c>
      <c r="C25" s="18">
        <v>205.19</v>
      </c>
      <c r="D25" s="16">
        <v>190.57</v>
      </c>
    </row>
    <row r="26" spans="1:4" ht="15">
      <c r="A26" s="14"/>
      <c r="B26" s="13" t="s">
        <v>114</v>
      </c>
      <c r="C26" s="18">
        <v>6.98</v>
      </c>
      <c r="D26" s="16">
        <v>75.83</v>
      </c>
    </row>
    <row r="27" spans="1:4" ht="14.25" customHeight="1">
      <c r="A27" s="171" t="s">
        <v>115</v>
      </c>
      <c r="B27" s="172"/>
      <c r="C27" s="18">
        <f>SUM(C23:C26)</f>
        <v>2397.6800000000003</v>
      </c>
      <c r="D27" s="16">
        <f>SUM(D23:D26)</f>
        <v>1708.0399999999997</v>
      </c>
    </row>
    <row r="28" spans="1:4" ht="14.25" customHeight="1">
      <c r="A28" s="171" t="s">
        <v>116</v>
      </c>
      <c r="B28" s="172"/>
      <c r="C28" s="18">
        <f>C9+C20+C27</f>
        <v>3510.03</v>
      </c>
      <c r="D28" s="18">
        <f>D9+D20+D27</f>
        <v>2718.5899999999997</v>
      </c>
    </row>
    <row r="29" spans="1:4" ht="14.25">
      <c r="A29" s="173"/>
      <c r="B29" s="174"/>
      <c r="C29" s="174"/>
      <c r="D29" s="175"/>
    </row>
    <row r="30" spans="1:4" ht="15">
      <c r="A30" s="13" t="s">
        <v>23</v>
      </c>
      <c r="B30" s="13" t="s">
        <v>117</v>
      </c>
      <c r="C30" s="13"/>
      <c r="D30" s="14"/>
    </row>
    <row r="31" spans="1:4" ht="14.25">
      <c r="A31" s="14"/>
      <c r="B31" s="14"/>
      <c r="C31" s="14"/>
      <c r="D31" s="14"/>
    </row>
    <row r="32" spans="1:4" ht="15">
      <c r="A32" s="12">
        <v>1</v>
      </c>
      <c r="B32" s="13" t="s">
        <v>118</v>
      </c>
      <c r="C32" s="13"/>
      <c r="D32" s="14"/>
    </row>
    <row r="33" spans="1:4" ht="15">
      <c r="A33" s="14" t="s">
        <v>104</v>
      </c>
      <c r="B33" s="13" t="s">
        <v>119</v>
      </c>
      <c r="C33" s="18">
        <v>419.61</v>
      </c>
      <c r="D33" s="16">
        <v>382.97</v>
      </c>
    </row>
    <row r="34" spans="1:4" ht="15">
      <c r="A34" s="14"/>
      <c r="B34" s="13" t="s">
        <v>120</v>
      </c>
      <c r="C34" s="18">
        <v>0</v>
      </c>
      <c r="D34" s="18">
        <v>0</v>
      </c>
    </row>
    <row r="35" spans="1:4" ht="14.25" customHeight="1">
      <c r="A35" s="14"/>
      <c r="B35" s="13" t="s">
        <v>121</v>
      </c>
      <c r="C35" s="18">
        <v>32.16</v>
      </c>
      <c r="D35" s="18">
        <v>32.16</v>
      </c>
    </row>
    <row r="36" spans="1:4" ht="15">
      <c r="A36" s="14"/>
      <c r="B36" s="13" t="s">
        <v>122</v>
      </c>
      <c r="C36" s="18">
        <v>0</v>
      </c>
      <c r="D36" s="18">
        <v>0</v>
      </c>
    </row>
    <row r="37" spans="1:4" ht="15">
      <c r="A37" s="14"/>
      <c r="B37" s="13" t="s">
        <v>123</v>
      </c>
      <c r="C37" s="18">
        <v>26.4</v>
      </c>
      <c r="D37" s="18">
        <v>6.94</v>
      </c>
    </row>
    <row r="38" spans="1:4" ht="15">
      <c r="A38" s="14"/>
      <c r="B38" s="13" t="s">
        <v>124</v>
      </c>
      <c r="C38" s="18">
        <v>0</v>
      </c>
      <c r="D38" s="18">
        <v>0</v>
      </c>
    </row>
    <row r="39" spans="1:4" ht="14.25" customHeight="1">
      <c r="A39" s="171" t="s">
        <v>125</v>
      </c>
      <c r="B39" s="172"/>
      <c r="C39" s="18">
        <f>SUM(C33:C38)</f>
        <v>478.16999999999996</v>
      </c>
      <c r="D39" s="16">
        <f>SUM(D33:D38)</f>
        <v>422.07</v>
      </c>
    </row>
    <row r="40" spans="1:4" ht="14.25">
      <c r="A40" s="14"/>
      <c r="B40" s="14"/>
      <c r="C40" s="14"/>
      <c r="D40" s="14"/>
    </row>
    <row r="41" spans="1:4" ht="15">
      <c r="A41" s="12">
        <v>2</v>
      </c>
      <c r="B41" s="13" t="s">
        <v>126</v>
      </c>
      <c r="C41" s="13"/>
      <c r="D41" s="13"/>
    </row>
    <row r="42" spans="1:4" ht="15">
      <c r="A42" s="14"/>
      <c r="B42" s="13" t="s">
        <v>127</v>
      </c>
      <c r="C42" s="18">
        <v>0</v>
      </c>
      <c r="D42" s="18">
        <v>0</v>
      </c>
    </row>
    <row r="43" spans="1:4" ht="15">
      <c r="A43" s="14"/>
      <c r="B43" s="13" t="s">
        <v>128</v>
      </c>
      <c r="C43" s="18">
        <v>1181.56</v>
      </c>
      <c r="D43" s="18">
        <v>830.53</v>
      </c>
    </row>
    <row r="44" spans="1:4" ht="15">
      <c r="A44" s="14"/>
      <c r="B44" s="13" t="s">
        <v>129</v>
      </c>
      <c r="C44" s="18">
        <v>1744.37</v>
      </c>
      <c r="D44" s="18">
        <v>1347.86</v>
      </c>
    </row>
    <row r="45" spans="1:4" ht="14.25" customHeight="1">
      <c r="A45" s="14"/>
      <c r="B45" s="13" t="s">
        <v>130</v>
      </c>
      <c r="C45" s="18">
        <v>3.6</v>
      </c>
      <c r="D45" s="18">
        <v>39.59</v>
      </c>
    </row>
    <row r="46" spans="1:4" ht="14.25" customHeight="1">
      <c r="A46" s="14"/>
      <c r="B46" s="13" t="s">
        <v>131</v>
      </c>
      <c r="C46" s="18">
        <v>102.33</v>
      </c>
      <c r="D46" s="18">
        <v>78.54</v>
      </c>
    </row>
    <row r="47" spans="1:4" ht="15">
      <c r="A47" s="14"/>
      <c r="B47" s="13" t="s">
        <v>132</v>
      </c>
      <c r="C47" s="18">
        <v>0</v>
      </c>
      <c r="D47" s="18">
        <v>0</v>
      </c>
    </row>
    <row r="48" spans="1:4" ht="14.25" customHeight="1">
      <c r="A48" s="171" t="s">
        <v>133</v>
      </c>
      <c r="B48" s="172"/>
      <c r="C48" s="18">
        <f>SUM(C42:C47)</f>
        <v>3031.8599999999997</v>
      </c>
      <c r="D48" s="18">
        <f>SUM(D42:D47)</f>
        <v>2296.52</v>
      </c>
    </row>
    <row r="49" spans="1:4" ht="14.25" customHeight="1">
      <c r="A49" s="171" t="s">
        <v>134</v>
      </c>
      <c r="B49" s="172"/>
      <c r="C49" s="18">
        <f>C39+C48</f>
        <v>3510.0299999999997</v>
      </c>
      <c r="D49" s="16">
        <f>D39+D48</f>
        <v>2718.59</v>
      </c>
    </row>
    <row r="50" spans="1:4" ht="14.25" customHeight="1">
      <c r="A50" s="26"/>
      <c r="B50" s="26"/>
      <c r="C50" s="27"/>
      <c r="D50" s="28"/>
    </row>
    <row r="51" spans="1:8" ht="15" customHeight="1">
      <c r="A51" s="31"/>
      <c r="B51" s="181" t="s">
        <v>39</v>
      </c>
      <c r="C51" s="181"/>
      <c r="D51" s="181"/>
      <c r="E51" s="29"/>
      <c r="F51" s="29"/>
      <c r="G51" s="29"/>
      <c r="H51" s="6"/>
    </row>
    <row r="52" spans="1:7" ht="12.75">
      <c r="A52" s="32"/>
      <c r="B52" s="32"/>
      <c r="C52" s="32"/>
      <c r="D52" s="33"/>
      <c r="E52" s="20"/>
      <c r="F52" s="22"/>
      <c r="G52" s="23"/>
    </row>
    <row r="53" spans="3:7" ht="16.5" customHeight="1">
      <c r="C53" s="34"/>
      <c r="E53" s="21"/>
      <c r="F53" s="22"/>
      <c r="G53" s="23"/>
    </row>
    <row r="54" spans="1:8" ht="16.5" customHeight="1">
      <c r="A54" s="183" t="s">
        <v>135</v>
      </c>
      <c r="B54" s="183"/>
      <c r="C54" s="182" t="s">
        <v>136</v>
      </c>
      <c r="D54" s="182"/>
      <c r="E54" s="30"/>
      <c r="F54" s="30"/>
      <c r="G54" s="30"/>
      <c r="H54" s="7"/>
    </row>
    <row r="55" spans="1:8" ht="15" customHeight="1">
      <c r="A55" s="183" t="s">
        <v>141</v>
      </c>
      <c r="B55" s="183"/>
      <c r="C55" s="182" t="s">
        <v>137</v>
      </c>
      <c r="D55" s="182"/>
      <c r="E55" s="30"/>
      <c r="F55" s="30"/>
      <c r="G55" s="30"/>
      <c r="H55" s="7"/>
    </row>
    <row r="56" spans="1:4" ht="12.75">
      <c r="A56" s="9"/>
      <c r="B56" s="9"/>
      <c r="C56" s="9"/>
      <c r="D56" s="9"/>
    </row>
    <row r="57" spans="1:4" ht="12.75">
      <c r="A57" s="9"/>
      <c r="B57" s="9"/>
      <c r="C57" s="9"/>
      <c r="D57" s="9"/>
    </row>
    <row r="58" spans="1:4" ht="12.75">
      <c r="A58" s="9"/>
      <c r="B58" s="9"/>
      <c r="C58" s="9"/>
      <c r="D58" s="9"/>
    </row>
    <row r="59" spans="1:4" ht="12.75">
      <c r="A59" s="9"/>
      <c r="B59" s="9"/>
      <c r="C59" s="9"/>
      <c r="D59" s="9"/>
    </row>
    <row r="60" spans="1:4" ht="12.75">
      <c r="A60" s="9"/>
      <c r="B60" s="9"/>
      <c r="C60" s="9"/>
      <c r="D60" s="9"/>
    </row>
  </sheetData>
  <sheetProtection/>
  <mergeCells count="16">
    <mergeCell ref="A48:B48"/>
    <mergeCell ref="A49:B49"/>
    <mergeCell ref="B51:D51"/>
    <mergeCell ref="C54:D54"/>
    <mergeCell ref="A54:B54"/>
    <mergeCell ref="A55:B55"/>
    <mergeCell ref="C55:D55"/>
    <mergeCell ref="A28:B28"/>
    <mergeCell ref="A29:D29"/>
    <mergeCell ref="A39:B39"/>
    <mergeCell ref="A1:D1"/>
    <mergeCell ref="A2:D2"/>
    <mergeCell ref="A3:B3"/>
    <mergeCell ref="A9:B9"/>
    <mergeCell ref="A20:B20"/>
    <mergeCell ref="A27:B27"/>
  </mergeCells>
  <printOptions horizontalCentered="1"/>
  <pageMargins left="0.38" right="0.25" top="0.36" bottom="0.33" header="0.2" footer="0.2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raja</cp:lastModifiedBy>
  <cp:lastPrinted>2013-11-20T14:19:21Z</cp:lastPrinted>
  <dcterms:created xsi:type="dcterms:W3CDTF">2012-05-24T12:53:51Z</dcterms:created>
  <dcterms:modified xsi:type="dcterms:W3CDTF">2013-11-30T12:47:37Z</dcterms:modified>
  <cp:category/>
  <cp:version/>
  <cp:contentType/>
  <cp:contentStatus/>
</cp:coreProperties>
</file>